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heckCompatibility="1" defaultThemeVersion="124226"/>
  <mc:AlternateContent xmlns:mc="http://schemas.openxmlformats.org/markup-compatibility/2006">
    <mc:Choice Requires="x15">
      <x15ac:absPath xmlns:x15ac="http://schemas.microsoft.com/office/spreadsheetml/2010/11/ac" url="https://delta.sotsiaalkindlustusamet.ee/dhs/webdav/926e7d99001d99ae3d107558699cb7860d576c74/48912104926/e9b10a15-afaa-4c65-a19a-6a393317432c/"/>
    </mc:Choice>
  </mc:AlternateContent>
  <xr:revisionPtr revIDLastSave="0" documentId="13_ncr:1_{4402E165-EB61-4631-9CE0-10282CC78D78}" xr6:coauthVersionLast="47" xr6:coauthVersionMax="47" xr10:uidLastSave="{00000000-0000-0000-0000-000000000000}"/>
  <bookViews>
    <workbookView xWindow="-120" yWindow="-120" windowWidth="29040" windowHeight="15840" tabRatio="757" xr2:uid="{00000000-000D-0000-FFFF-FFFF00000000}"/>
  </bookViews>
  <sheets>
    <sheet name="A. Eelarve" sheetId="11" r:id="rId1"/>
    <sheet name="B. Maksetaotlus" sheetId="6" r:id="rId2"/>
    <sheet name="C. KULUARUANDE KOOND" sheetId="1" r:id="rId3"/>
    <sheet name="C1. Tööjõukulud" sheetId="13" r:id="rId4"/>
    <sheet name="C2. Sõidu- ja lähetuskulud" sheetId="10" r:id="rId5"/>
    <sheet name=" C3. Sihtrühmaga seotud kulud" sheetId="12" r:id="rId6"/>
    <sheet name="Nähtamatu leht" sheetId="16" state="hidden" r:id="rId7"/>
  </sheets>
  <definedNames>
    <definedName name="Kinnituskiri" comment="Vali sobiv vastusevariant">'Nähtamatu leht'!$A$12:$A$14</definedName>
    <definedName name="Projekti_valdkond">'A. Eelarve'!$B$9</definedName>
    <definedName name="Valdkond">'Nähtamatu leht'!$A$1:$A$3</definedName>
    <definedName name="Ühik">'Nähtamatu leht'!$A$6:$A$9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2" i="11" l="1"/>
  <c r="G39" i="11" l="1"/>
  <c r="G43" i="11"/>
  <c r="G41" i="11"/>
  <c r="F41" i="11"/>
  <c r="J29" i="6" l="1"/>
  <c r="G59" i="12" l="1"/>
  <c r="G24" i="1" s="1"/>
  <c r="G58" i="10"/>
  <c r="G23" i="1" s="1"/>
  <c r="G50" i="13"/>
  <c r="G22" i="1" s="1"/>
  <c r="F35" i="1"/>
  <c r="J16" i="6"/>
  <c r="G25" i="1" l="1"/>
  <c r="F45" i="11"/>
  <c r="G26" i="1" l="1"/>
  <c r="G27" i="1" s="1"/>
  <c r="F51" i="11"/>
  <c r="G12" i="1" l="1"/>
  <c r="G11" i="1"/>
  <c r="D18" i="11"/>
  <c r="G16" i="1" l="1"/>
  <c r="G55" i="11" l="1"/>
  <c r="G54" i="11" l="1"/>
  <c r="G52" i="11" l="1"/>
  <c r="G51" i="11" l="1"/>
  <c r="G46" i="11" l="1"/>
  <c r="A6" i="1" l="1"/>
  <c r="A5" i="1"/>
  <c r="A4" i="1"/>
  <c r="G31" i="13"/>
  <c r="F22" i="1" s="1"/>
  <c r="G12" i="13"/>
  <c r="G22" i="10"/>
  <c r="G40" i="10"/>
  <c r="F23" i="1" s="1"/>
  <c r="E35" i="1"/>
  <c r="G59" i="10" l="1"/>
  <c r="E23" i="1"/>
  <c r="G51" i="13"/>
  <c r="E22" i="1"/>
  <c r="D35" i="1"/>
  <c r="J17" i="6"/>
  <c r="K28" i="6" s="1"/>
  <c r="I32" i="6" l="1"/>
  <c r="E32" i="6"/>
  <c r="C28" i="6"/>
  <c r="C29" i="6"/>
  <c r="C30" i="6"/>
  <c r="C31" i="6"/>
  <c r="C27" i="6"/>
  <c r="J18" i="6"/>
  <c r="C32" i="6" l="1"/>
  <c r="H12" i="1" l="1"/>
  <c r="H13" i="1"/>
  <c r="H14" i="1"/>
  <c r="H15" i="1"/>
  <c r="H11" i="1"/>
  <c r="H16" i="1" l="1"/>
  <c r="B34" i="1" l="1"/>
  <c r="B32" i="1"/>
  <c r="K31" i="6" l="1"/>
  <c r="K30" i="6"/>
  <c r="K29" i="6"/>
  <c r="K27" i="6"/>
  <c r="J20" i="6"/>
  <c r="J19" i="6"/>
  <c r="C34" i="1"/>
  <c r="K32" i="6" l="1"/>
  <c r="J21" i="6"/>
  <c r="C32" i="1"/>
  <c r="C35" i="1" s="1"/>
  <c r="G32" i="6" l="1"/>
  <c r="G50" i="11"/>
  <c r="G56" i="11"/>
  <c r="G49" i="11"/>
  <c r="G45" i="11"/>
  <c r="G44" i="11" s="1"/>
  <c r="G47" i="11" l="1"/>
  <c r="G57" i="11" s="1"/>
  <c r="C23" i="11"/>
  <c r="C23" i="1" s="1"/>
  <c r="G41" i="12"/>
  <c r="F24" i="1" s="1"/>
  <c r="G23" i="12"/>
  <c r="G60" i="12" l="1"/>
  <c r="E24" i="1"/>
  <c r="D24" i="1"/>
  <c r="G58" i="11"/>
  <c r="C26" i="11" s="1"/>
  <c r="C26" i="1" s="1"/>
  <c r="E25" i="1"/>
  <c r="E26" i="1" s="1"/>
  <c r="C24" i="11"/>
  <c r="C24" i="1" s="1"/>
  <c r="C22" i="11"/>
  <c r="C22" i="1" s="1"/>
  <c r="D22" i="1"/>
  <c r="H22" i="1" l="1"/>
  <c r="G59" i="11"/>
  <c r="C25" i="1"/>
  <c r="H24" i="1"/>
  <c r="C25" i="11"/>
  <c r="C14" i="11" l="1"/>
  <c r="C13" i="11"/>
  <c r="C27" i="1"/>
  <c r="D22" i="11"/>
  <c r="F25" i="1"/>
  <c r="D23" i="1"/>
  <c r="D25" i="1" s="1"/>
  <c r="D26" i="1" s="1"/>
  <c r="H26" i="1" s="1"/>
  <c r="D24" i="11"/>
  <c r="D23" i="11"/>
  <c r="F26" i="1" l="1"/>
  <c r="F27" i="1" s="1"/>
  <c r="H23" i="1"/>
  <c r="H25" i="1"/>
  <c r="C27" i="11"/>
  <c r="J30" i="6"/>
  <c r="J31" i="6"/>
  <c r="E27" i="1"/>
  <c r="F11" i="1" l="1"/>
  <c r="J27" i="6" s="1"/>
  <c r="F12" i="1"/>
  <c r="C16" i="6"/>
  <c r="B32" i="11"/>
  <c r="E12" i="1"/>
  <c r="D12" i="1" s="1"/>
  <c r="J28" i="6" s="1"/>
  <c r="E11" i="1"/>
  <c r="C17" i="11"/>
  <c r="C16" i="11"/>
  <c r="C15" i="11"/>
  <c r="D13" i="1"/>
  <c r="D14" i="1"/>
  <c r="D15" i="1"/>
  <c r="F16" i="1"/>
  <c r="D11" i="1" l="1"/>
  <c r="D16" i="1" s="1"/>
  <c r="E16" i="1"/>
  <c r="G16" i="6"/>
  <c r="I16" i="6"/>
  <c r="E16" i="6"/>
  <c r="B33" i="1"/>
  <c r="B35" i="1" s="1"/>
  <c r="B34" i="11"/>
  <c r="J32" i="6"/>
  <c r="C18" i="6"/>
  <c r="C13" i="1"/>
  <c r="C14" i="1"/>
  <c r="C19" i="6"/>
  <c r="C15" i="1"/>
  <c r="C20" i="6"/>
  <c r="C17" i="6"/>
  <c r="C12" i="1"/>
  <c r="C11" i="1"/>
  <c r="D27" i="1"/>
  <c r="C18" i="11"/>
  <c r="G17" i="6" l="1"/>
  <c r="I17" i="6"/>
  <c r="E17" i="6"/>
  <c r="C21" i="6"/>
  <c r="C16" i="1"/>
  <c r="H27" i="1"/>
  <c r="G21" i="6" l="1"/>
  <c r="E21" i="6"/>
  <c r="I21" i="6" l="1"/>
</calcChain>
</file>

<file path=xl/sharedStrings.xml><?xml version="1.0" encoding="utf-8"?>
<sst xmlns="http://schemas.openxmlformats.org/spreadsheetml/2006/main" count="295" uniqueCount="178">
  <si>
    <t>Kuluaruande vorm</t>
  </si>
  <si>
    <t>Rea nr</t>
  </si>
  <si>
    <t>Kululiik</t>
  </si>
  <si>
    <t>AMIF</t>
  </si>
  <si>
    <t>Kokku</t>
  </si>
  <si>
    <t>Eelarve täitmise %</t>
  </si>
  <si>
    <t>Tööjõukulud</t>
  </si>
  <si>
    <t>2.</t>
  </si>
  <si>
    <t>3.</t>
  </si>
  <si>
    <t>Sihtrühmaga seotud tegevused</t>
  </si>
  <si>
    <t>PROJEKTI KULUD KOKKU</t>
  </si>
  <si>
    <t>Kavandatud eelarve</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</si>
  <si>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</si>
  <si>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</si>
  <si>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</si>
  <si>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</si>
  <si>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</si>
  <si>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</si>
  <si>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</si>
  <si>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</si>
  <si>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</si>
  <si>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</si>
  <si>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</si>
  <si>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</si>
  <si>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</si>
  <si>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</si>
  <si>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</si>
  <si>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</si>
  <si>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</si>
  <si>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</si>
  <si>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</si>
  <si>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</si>
  <si>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</si>
  <si>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</si>
  <si>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</si>
  <si>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</si>
  <si>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</si>
  <si>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</si>
  <si>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</si>
  <si>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</si>
  <si>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</si>
  <si>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</si>
  <si>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</si>
  <si>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taotleja:</t>
  </si>
  <si>
    <t>Projekti valdkond:</t>
  </si>
  <si>
    <t>Projekti käigus saadud muud sissetulekud</t>
  </si>
  <si>
    <t>SELGITUS</t>
  </si>
  <si>
    <t>Kuludokumendi väljastaja</t>
  </si>
  <si>
    <t>Kuludokumendi nimetus</t>
  </si>
  <si>
    <t>Kuludokumendi number</t>
  </si>
  <si>
    <t>Kuludokumendi kuupäev</t>
  </si>
  <si>
    <t>Kulu lühikirjeldus</t>
  </si>
  <si>
    <t>kuu</t>
  </si>
  <si>
    <t>tk</t>
  </si>
  <si>
    <t>Osakaal %</t>
  </si>
  <si>
    <t>PROJEKTI MAKSUMUS KOKKU</t>
  </si>
  <si>
    <t xml:space="preserve">Tööjõukulud kokku </t>
  </si>
  <si>
    <t>Maksetaotluse vorm</t>
  </si>
  <si>
    <t>Maksed</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</si>
  <si>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</si>
  <si>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</si>
  <si>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</si>
  <si>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</si>
  <si>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</si>
  <si>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</si>
  <si>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</si>
  <si>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</si>
  <si>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</si>
  <si>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</si>
  <si>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</si>
  <si>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</si>
  <si>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t>päev</t>
  </si>
  <si>
    <t>Tabel 3. Projekti kulude prognoos valdkondade lõikes (EUR) (kui kohaldub)</t>
  </si>
  <si>
    <t>Tabel 3. Projekti kulud valdkondade lõikes (EUR) (kui kohaldub)</t>
  </si>
  <si>
    <t>Tabel 2. Kuluaruande koond (EUR)</t>
  </si>
  <si>
    <t>Projekti pealkiri:</t>
  </si>
  <si>
    <t>Tabel 2. Projekti kululiikide koondtabel (EUR)</t>
  </si>
  <si>
    <t>Tabel 1. Projekti tulud allikate lõikes (EUR)</t>
  </si>
  <si>
    <t>Koostaja</t>
  </si>
  <si>
    <t>Toetuse saaja volitatud esindaja</t>
  </si>
  <si>
    <t>Näide:</t>
  </si>
  <si>
    <t>1. Projektijuhi töötasu</t>
  </si>
  <si>
    <t>1.1.</t>
  </si>
  <si>
    <t>1.2.</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</si>
  <si>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</si>
  <si>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</si>
  <si>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</si>
  <si>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</si>
  <si>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</si>
  <si>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</si>
  <si>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</si>
  <si>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</si>
  <si>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</si>
  <si>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</si>
  <si>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</si>
  <si>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</si>
  <si>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</si>
  <si>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t>Ühiku hind</t>
  </si>
  <si>
    <t>Sõidu- ja lähetuskulud</t>
  </si>
  <si>
    <t>Sihtrühmaga seotud kulud</t>
  </si>
  <si>
    <r>
      <t>Sihtrühmadega seotud kulud</t>
    </r>
    <r>
      <rPr>
        <strike/>
        <sz val="12"/>
        <rFont val="Times New Roman"/>
        <family val="1"/>
        <charset val="186"/>
      </rPr>
      <t xml:space="preserve"> </t>
    </r>
  </si>
  <si>
    <t>Maksetaotlus</t>
  </si>
  <si>
    <t>(nimi, allkiri)</t>
  </si>
  <si>
    <t>Projekti periood:</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</si>
  <si>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</si>
  <si>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</si>
  <si>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</si>
  <si>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</si>
  <si>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</si>
  <si>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2.2.</t>
  </si>
  <si>
    <t>Tegelikud kulud kokku</t>
  </si>
  <si>
    <t>Tabel 1. Projekti maksumus ja kulud allikate lõikes (EUR)</t>
  </si>
  <si>
    <t>Projekti kavandatud kulud</t>
  </si>
  <si>
    <t>Tabel 4. Projekti detailne eelarve (EUR)</t>
  </si>
  <si>
    <t>Sotsiaalkindlustusamet</t>
  </si>
  <si>
    <t>Tulemus 1: KOVidel on suurem valmisolek ja võimekus tagada RVK proaktiivne vastuvõtt KOVi territooriumil.</t>
  </si>
  <si>
    <t>Tulemus 2: Tugiisikuteenus panustab KOVi kesksesse juhtumikorraldusse</t>
  </si>
  <si>
    <t>Tugiisikuteenus hanke korras</t>
  </si>
  <si>
    <t>KOV partneri kulu</t>
  </si>
  <si>
    <t>Tugiisikuteenuse pakkuja tegevuse/teenuse tagamise kulu. Pakkuja tuvastatakse hanke korras ning sõlmitakse 1 aastane leping (2022).  Hinnanguliselt 65 inimesele teenuse osutamine</t>
  </si>
  <si>
    <t>Rahvusvahelise kaitse saanud isikute tugiisikuteenuse korraldus KOVi tasandil</t>
  </si>
  <si>
    <t>integratsioon</t>
  </si>
  <si>
    <t>Supervisioori tasu</t>
  </si>
  <si>
    <t>hinnanguline töömaht 10% tööaeg/kuu. Kulu sisaldab projekti töötasu, töötaja makse ning tööandja makse tööjõukuludelt. Raamatupidamine tagab projekti finantsdokumentatsiooni korrashoiu, sh arved ja maksed ning toestab finantsaruandlust</t>
  </si>
  <si>
    <t>KOVile tugiisikuteenuse katmine 2022, kui tegemist KOV lepinguliste tugiisikutega, hinnanguliselt 5 inimesele teenuse osutamine Rakveres</t>
  </si>
  <si>
    <t>3.1.</t>
  </si>
  <si>
    <t>3.2.</t>
  </si>
  <si>
    <t>3.3.</t>
  </si>
  <si>
    <t>3.4.</t>
  </si>
  <si>
    <t>3.5.</t>
  </si>
  <si>
    <t>3.6.</t>
  </si>
  <si>
    <t>3.7.</t>
  </si>
  <si>
    <t xml:space="preserve">hinnanguline töömaht: esimesed 7 kuud 40% tööaeg, 12 kuud 90%. Kulu sisaldab töötasu, töötaja makse ning tööandja makse tööjukuludelt. Projektijuhi ülesandeks on projekti tegevuste juhtimine, rakendamine, monirootimine, aruandlus, sh sisuline panus tegevuste elluviimisel, partneritega suhtlemine jms. </t>
  </si>
  <si>
    <t xml:space="preserve">Eelduslikult 1 koolitus 4 piirkonnas ning 2 piirkondadejätkukoolitust, ca 30 osalejat/piirkond/koolitus, sh ruumid, toitlustus, tehnika, isikukaitsevahendid, online lahendus kui pandeemia vms oludest ei ole võimalik kõiki osalejaid kaasata kontaktkoolitusele. </t>
  </si>
  <si>
    <t>Tugiisikuteenuse pakkuja koolitus</t>
  </si>
  <si>
    <t>Projekti koolitustegevuses osalejate sõidu- ja lähetuskulud</t>
  </si>
  <si>
    <t>Projekti rakendamiseks vajalik transpordi- ning majutuskulu. Majutuskulu ennekõike arvestusega, kui koolituse ja osaleja asukoht eeldavad eelmisel õhtul saabumist tulenevalt kellaaegadest, transpordiühendustest ja võimalustest. transpordikulu arvestusel näidisteekonnaks: Tallinn-Tartu-Tallinn; Tallinn-Pärnu-Tallinn; Tallinn-Narva-Tallinn. Arvestuse aluseks edasi-tagasi transpordikuu 20 EUR ning majutus/öö 60 RUR</t>
  </si>
  <si>
    <t>Projekti meeskonna sõidu- ja lähetuskulud</t>
  </si>
  <si>
    <t xml:space="preserve">KOVide koolituseks konverentsiteenus </t>
  </si>
  <si>
    <t xml:space="preserve">Kulu sisaldab supervisiooni läbiviija tasu. Tegevus on planeeritud 2022, eelduslikult kord kvartalis (ca 10 inimest grupist/ 90 min sess). </t>
  </si>
  <si>
    <t>Kovisiooniks ja supervisiooniks vajalik ruumikulu ning virgutuspaus</t>
  </si>
  <si>
    <t>Arvestuslikult ruumirent 2 h ning kergemat virgutuspausi, isikukaitsevahendid jms. Kovisiooni modereerib SKA ise. Planeeritud, et rakendusperioodil toimub 4 kovisiooni ja 4 supervisiooni</t>
  </si>
  <si>
    <t>Materjalide koostamise ja osalejatele jagamisega seotud kulu</t>
  </si>
  <si>
    <t>Koolituste ja teiste tegevuste raames vajaliku toestava materjali koondamine ning osalejatele jagamine</t>
  </si>
  <si>
    <t>Tugiisikuteenuse pakkuja baaskoolitusega seotud kulud, sh ruumi rent, toitlustus, isikukaitsevahendid jms). Arvestuslikult kuni 20 osalejat, 1 päev</t>
  </si>
  <si>
    <t>3. Sihtrühmaga seotud kulud</t>
  </si>
  <si>
    <t>Eelmakse</t>
  </si>
  <si>
    <t>I vahemakse</t>
  </si>
  <si>
    <t>II vahemakse</t>
  </si>
  <si>
    <t>Lõppmakse</t>
  </si>
  <si>
    <t>4.1.1.</t>
  </si>
  <si>
    <t>4.1.2.</t>
  </si>
  <si>
    <t>4.1.3.</t>
  </si>
  <si>
    <t>Aruandlusperioodi 01/06/2021 - 31/12/2021 kulud</t>
  </si>
  <si>
    <t>Aruandlusperioodi 01/01/2022 - 30/06/2022 kulud</t>
  </si>
  <si>
    <t>Aruandlusperioodi 01/07/2022 - 31/12/2022 kulud</t>
  </si>
  <si>
    <t xml:space="preserve">Tabel 4. Toetuse saaja kinnitus </t>
  </si>
  <si>
    <t>Sõidu- ja lähetuskulud kokku</t>
  </si>
  <si>
    <t>Sihtühmaga seotud kulud kokku</t>
  </si>
  <si>
    <t>Aruandlusperioodi 01/06/2021-31/12/2021 kulud kokku</t>
  </si>
  <si>
    <t>Aruandlusperioodi 01/01/2022-30/06/2022 kulud kokku</t>
  </si>
  <si>
    <t>Aruandlusperioodi 01/07/2022-31/12/2022 kulud kokku</t>
  </si>
  <si>
    <t>Toetuse saaja: Sotsiaalkindlustusamet</t>
  </si>
  <si>
    <t>Projekti pealkiri: Rahvusvahelise kaitse saanud isikute tugiisikuteenuse korraldus KOVi tasandil</t>
  </si>
  <si>
    <t>Projekti tunnus: AMIF2021-6</t>
  </si>
  <si>
    <t>Projekti rakendamiseks vajalik transpordi- ning majutuskulu. Majutuskulu ennekõike arvestusega, kui koolituse ja osaleja asukoht eeldavad eelmisel õhtul saabumist tulenevalt kellaaegadest, transpordiühendustest ja võimalustest. transpordikulu arvestusel näidisteekonnaks: Tallinn-Tartu-Tallinn; Tallinn-Pärnu-Tallinn; Tallinn-Narva-Tallinn. Arvestuse aluseks edasi-tagasi transpordikulu 20 EUR ning majutus/öö 60 EUR</t>
  </si>
  <si>
    <t>1.3.</t>
  </si>
  <si>
    <t>1.4.</t>
  </si>
  <si>
    <t>Projektijuht (periood 01.01.23-30.06.2023)</t>
  </si>
  <si>
    <t>Hinnanguline töömaht: 90% tööaega</t>
  </si>
  <si>
    <t>Raamatupidamine (periood 01.01.2023-30.06.2023</t>
  </si>
  <si>
    <t>1.2</t>
  </si>
  <si>
    <t>1.3</t>
  </si>
  <si>
    <t>1.4</t>
  </si>
  <si>
    <t>01.06.2021-30.06.2023</t>
  </si>
  <si>
    <t>Projektijuht (periood 01.06.2021 - 31.12.2022)</t>
  </si>
  <si>
    <t>Raamatupidamine (periood 01.01.22-31.12.2022)</t>
  </si>
  <si>
    <t>Toetuslepingu punkti 4.1.2. kohaselt taotlen AMIF-i vahemakse xxx euro eraldamist lepingu punktis 4.4. ja 4.5. nimetatud kontole.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</si>
</sst>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_€_-;\-* #,##0.00\ _€_-;_-* &quot;-&quot;??\ _€_-;_-@_-"/>
  </numFmts>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b/>
      <sz val="11"/>
      <color theme="1"/>
      <name val="Times New Roman"/>
      <family val="1"/>
      <charset val="186"/>
    </font>
    <font>
      <sz val="11"/>
      <color theme="1"/>
      <name val="Times New Roman"/>
      <family val="1"/>
      <charset val="186"/>
    </font>
    <font>
      <sz val="11"/>
      <color theme="1"/>
      <name val="Calibri"/>
      <family val="2"/>
      <charset val="186"/>
      <scheme val="minor"/>
    </font>
    <font>
      <b/>
      <sz val="12"/>
      <color theme="1"/>
      <name val="Times New Roman"/>
      <family val="1"/>
    </font>
    <font>
      <sz val="12"/>
      <name val="Times New Roman"/>
      <family val="1"/>
    </font>
    <font>
      <b/>
      <sz val="11"/>
      <name val="Calibri"/>
      <family val="2"/>
      <charset val="186"/>
      <scheme val="minor"/>
    </font>
    <font>
      <b/>
      <sz val="12"/>
      <name val="Times New Roman"/>
      <family val="1"/>
    </font>
  </fonts>
  <fills count="9">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8" fillId="0" borderId="0" applyNumberFormat="0" applyFill="0" applyBorder="0" applyAlignment="0" applyProtection="0"/>
    <xf numFmtId="43" fontId="22" fillId="0" borderId="0" applyFont="0" applyFill="0" applyBorder="0" applyAlignment="0" applyProtection="0"/>
    <xf numFmtId="9" fontId="22" fillId="0" borderId="0" applyFont="0" applyFill="0" applyBorder="0" applyAlignment="0" applyProtection="0"/>
    <xf numFmtId="44" fontId="22" fillId="0" borderId="0" applyFont="0" applyFill="0" applyBorder="0" applyAlignment="0" applyProtection="0"/>
  </cellStyleXfs>
  <cellXfs count="225">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4" fillId="0" borderId="0" xfId="0" applyFont="1"/>
    <xf numFmtId="0" fontId="2" fillId="0" borderId="1" xfId="0" applyFont="1" applyBorder="1"/>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10" fillId="0" borderId="0" xfId="0" applyFont="1"/>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1" fillId="0" borderId="15" xfId="0" applyFont="1" applyBorder="1"/>
    <xf numFmtId="0" fontId="0" fillId="0" borderId="16" xfId="0" applyBorder="1"/>
    <xf numFmtId="0" fontId="0" fillId="0" borderId="17" xfId="0" applyBorder="1"/>
    <xf numFmtId="0" fontId="0" fillId="0" borderId="18" xfId="0" applyBorder="1"/>
    <xf numFmtId="0" fontId="0" fillId="0" borderId="0" xfId="0" applyBorder="1"/>
    <xf numFmtId="0" fontId="0" fillId="0" borderId="19" xfId="0" applyBorder="1"/>
    <xf numFmtId="0" fontId="1" fillId="0" borderId="20" xfId="0" applyFont="1" applyBorder="1"/>
    <xf numFmtId="0" fontId="0" fillId="0" borderId="21" xfId="0" applyBorder="1"/>
    <xf numFmtId="0" fontId="0" fillId="0" borderId="22" xfId="0" applyBorder="1"/>
    <xf numFmtId="2" fontId="16" fillId="0" borderId="1" xfId="0" applyNumberFormat="1" applyFont="1" applyBorder="1" applyAlignment="1" applyProtection="1">
      <alignment wrapText="1"/>
      <protection locked="0" hidden="1"/>
    </xf>
    <xf numFmtId="0" fontId="20" fillId="0" borderId="0" xfId="0" applyFont="1" applyAlignment="1">
      <alignment horizontal="right" vertical="center"/>
    </xf>
    <xf numFmtId="0" fontId="21" fillId="0" borderId="0" xfId="0" applyFont="1" applyAlignment="1">
      <alignment horizontal="right" vertical="center"/>
    </xf>
    <xf numFmtId="0" fontId="21" fillId="0" borderId="0" xfId="0" applyFont="1"/>
    <xf numFmtId="0" fontId="2" fillId="0" borderId="1" xfId="0" applyFont="1" applyBorder="1" applyAlignment="1" applyProtection="1">
      <alignment wrapText="1"/>
      <protection locked="0" hidden="1"/>
    </xf>
    <xf numFmtId="0" fontId="3" fillId="8" borderId="1" xfId="0" applyFont="1" applyFill="1" applyBorder="1" applyProtection="1">
      <protection hidden="1"/>
    </xf>
    <xf numFmtId="0" fontId="3" fillId="8" borderId="2" xfId="0" applyFont="1" applyFill="1" applyBorder="1" applyAlignment="1" applyProtection="1">
      <protection hidden="1"/>
    </xf>
    <xf numFmtId="0" fontId="0" fillId="8" borderId="3" xfId="0" applyFill="1" applyBorder="1" applyAlignment="1" applyProtection="1">
      <protection hidden="1"/>
    </xf>
    <xf numFmtId="0" fontId="0" fillId="8" borderId="4" xfId="0" applyFill="1" applyBorder="1" applyAlignment="1" applyProtection="1">
      <protection hidden="1"/>
    </xf>
    <xf numFmtId="4" fontId="2" fillId="8" borderId="1" xfId="0" applyNumberFormat="1" applyFont="1" applyFill="1" applyBorder="1" applyProtection="1">
      <protection hidden="1"/>
    </xf>
    <xf numFmtId="0" fontId="2" fillId="8" borderId="0" xfId="0" applyFont="1" applyFill="1" applyProtection="1">
      <protection hidden="1"/>
    </xf>
    <xf numFmtId="43" fontId="2" fillId="0" borderId="1" xfId="2" applyFont="1" applyBorder="1" applyProtection="1">
      <protection locked="0" hidden="1"/>
    </xf>
    <xf numFmtId="2" fontId="2" fillId="0" borderId="1" xfId="0" applyNumberFormat="1" applyFont="1" applyBorder="1" applyProtection="1">
      <protection locked="0" hidden="1"/>
    </xf>
    <xf numFmtId="2" fontId="2" fillId="0" borderId="1" xfId="2" applyNumberFormat="1" applyFont="1" applyBorder="1" applyProtection="1">
      <protection locked="0" hidden="1"/>
    </xf>
    <xf numFmtId="9" fontId="2" fillId="6" borderId="1" xfId="3" applyFont="1" applyFill="1" applyBorder="1" applyProtection="1">
      <protection locked="0" hidden="1"/>
    </xf>
    <xf numFmtId="43" fontId="2" fillId="0" borderId="0" xfId="2" applyFont="1" applyProtection="1">
      <protection hidden="1"/>
    </xf>
    <xf numFmtId="164" fontId="2" fillId="0" borderId="0" xfId="0" applyNumberFormat="1" applyFont="1" applyProtection="1">
      <protection hidden="1"/>
    </xf>
    <xf numFmtId="0" fontId="23" fillId="0" borderId="0" xfId="0" applyFont="1" applyAlignment="1" applyProtection="1">
      <alignment horizontal="center"/>
      <protection hidden="1"/>
    </xf>
    <xf numFmtId="0" fontId="2" fillId="0" borderId="0" xfId="0" applyFont="1" applyAlignment="1" applyProtection="1">
      <alignment wrapText="1"/>
      <protection locked="0" hidden="1"/>
    </xf>
    <xf numFmtId="9" fontId="2" fillId="3" borderId="1" xfId="3" applyFont="1" applyFill="1" applyBorder="1" applyProtection="1">
      <protection hidden="1"/>
    </xf>
    <xf numFmtId="0" fontId="2" fillId="0" borderId="0" xfId="0" applyFont="1" applyAlignment="1" applyProtection="1">
      <alignment horizontal="right"/>
      <protection locked="0"/>
    </xf>
    <xf numFmtId="0" fontId="9" fillId="0" borderId="9" xfId="1" applyFont="1" applyBorder="1" applyAlignment="1" applyProtection="1">
      <protection hidden="1"/>
    </xf>
    <xf numFmtId="9" fontId="3" fillId="5" borderId="1" xfId="3" applyFont="1" applyFill="1" applyBorder="1" applyProtection="1">
      <protection hidden="1"/>
    </xf>
    <xf numFmtId="164" fontId="2" fillId="0" borderId="0" xfId="0" applyNumberFormat="1" applyFont="1" applyProtection="1">
      <protection locked="0" hidden="1"/>
    </xf>
    <xf numFmtId="0" fontId="24" fillId="0" borderId="1" xfId="0" applyFont="1" applyBorder="1" applyAlignment="1" applyProtection="1">
      <alignment wrapText="1"/>
      <protection locked="0" hidden="1"/>
    </xf>
    <xf numFmtId="0" fontId="24" fillId="0" borderId="1" xfId="0" applyFont="1" applyBorder="1" applyProtection="1">
      <protection locked="0" hidden="1"/>
    </xf>
    <xf numFmtId="2" fontId="24" fillId="0" borderId="1" xfId="0" applyNumberFormat="1" applyFont="1" applyBorder="1" applyProtection="1">
      <protection locked="0" hidden="1"/>
    </xf>
    <xf numFmtId="43" fontId="24" fillId="0" borderId="1" xfId="2" applyFont="1" applyBorder="1" applyProtection="1">
      <protection locked="0" hidden="1"/>
    </xf>
    <xf numFmtId="4" fontId="24" fillId="0" borderId="1" xfId="0" applyNumberFormat="1" applyFont="1" applyBorder="1" applyProtection="1">
      <protection locked="0" hidden="1"/>
    </xf>
    <xf numFmtId="0" fontId="11" fillId="0" borderId="1" xfId="0" applyFont="1" applyBorder="1" applyAlignment="1" applyProtection="1">
      <alignment wrapText="1"/>
      <protection locked="0" hidden="1"/>
    </xf>
    <xf numFmtId="0" fontId="11" fillId="0" borderId="1" xfId="0" applyFont="1" applyBorder="1" applyProtection="1">
      <protection locked="0" hidden="1"/>
    </xf>
    <xf numFmtId="2" fontId="11" fillId="0" borderId="1" xfId="0" applyNumberFormat="1" applyFont="1" applyBorder="1" applyProtection="1">
      <protection locked="0" hidden="1"/>
    </xf>
    <xf numFmtId="43" fontId="11" fillId="8" borderId="1" xfId="2" applyFont="1" applyFill="1" applyBorder="1" applyProtection="1">
      <protection locked="0" hidden="1"/>
    </xf>
    <xf numFmtId="4" fontId="11" fillId="8" borderId="1" xfId="0" applyNumberFormat="1" applyFont="1" applyFill="1" applyBorder="1" applyAlignment="1" applyProtection="1">
      <alignment horizontal="right"/>
      <protection locked="0" hidden="1"/>
    </xf>
    <xf numFmtId="4" fontId="11" fillId="0" borderId="1" xfId="0" applyNumberFormat="1" applyFont="1" applyBorder="1" applyProtection="1">
      <protection locked="0" hidden="1"/>
    </xf>
    <xf numFmtId="9" fontId="2" fillId="6" borderId="1" xfId="3" applyFont="1" applyFill="1" applyBorder="1" applyProtection="1">
      <protection hidden="1"/>
    </xf>
    <xf numFmtId="9" fontId="11" fillId="6" borderId="1" xfId="3" applyFont="1" applyFill="1" applyBorder="1" applyProtection="1">
      <protection hidden="1"/>
    </xf>
    <xf numFmtId="9" fontId="2" fillId="3" borderId="1" xfId="3" applyFont="1" applyFill="1" applyBorder="1" applyProtection="1">
      <protection locked="0"/>
    </xf>
    <xf numFmtId="0" fontId="2" fillId="0" borderId="0" xfId="0" applyFont="1" applyAlignment="1" applyProtection="1">
      <alignment horizontal="right"/>
      <protection hidden="1"/>
    </xf>
    <xf numFmtId="14" fontId="24" fillId="0" borderId="1" xfId="0" applyNumberFormat="1" applyFont="1" applyBorder="1" applyProtection="1">
      <protection locked="0" hidden="1"/>
    </xf>
    <xf numFmtId="49" fontId="24" fillId="0" borderId="1" xfId="0" applyNumberFormat="1" applyFont="1" applyBorder="1" applyProtection="1">
      <protection locked="0" hidden="1"/>
    </xf>
    <xf numFmtId="2" fontId="2" fillId="0" borderId="1" xfId="0" applyNumberFormat="1" applyFont="1" applyBorder="1"/>
    <xf numFmtId="44" fontId="2" fillId="0" borderId="0" xfId="4" applyFont="1" applyAlignment="1" applyProtection="1">
      <alignment wrapText="1"/>
      <protection locked="0" hidden="1"/>
    </xf>
    <xf numFmtId="44" fontId="2" fillId="0" borderId="0" xfId="0" applyNumberFormat="1" applyFont="1" applyProtection="1">
      <protection hidden="1"/>
    </xf>
    <xf numFmtId="44" fontId="2" fillId="0" borderId="0" xfId="0" applyNumberFormat="1" applyFont="1" applyProtection="1">
      <protection locked="0" hidden="1"/>
    </xf>
    <xf numFmtId="16" fontId="26" fillId="0" borderId="1" xfId="0" applyNumberFormat="1" applyFont="1" applyFill="1" applyBorder="1" applyProtection="1">
      <protection locked="0" hidden="1"/>
    </xf>
    <xf numFmtId="0" fontId="24" fillId="0" borderId="1" xfId="0" applyFont="1" applyFill="1" applyBorder="1" applyAlignment="1" applyProtection="1">
      <alignment wrapText="1"/>
      <protection locked="0" hidden="1"/>
    </xf>
    <xf numFmtId="0" fontId="24" fillId="0" borderId="1" xfId="0" applyFont="1" applyFill="1" applyBorder="1" applyProtection="1">
      <protection locked="0" hidden="1"/>
    </xf>
    <xf numFmtId="2" fontId="24" fillId="0" borderId="1" xfId="0" applyNumberFormat="1" applyFont="1" applyFill="1" applyBorder="1" applyProtection="1">
      <protection locked="0" hidden="1"/>
    </xf>
    <xf numFmtId="4" fontId="24" fillId="0" borderId="1" xfId="0" applyNumberFormat="1" applyFont="1" applyFill="1" applyBorder="1" applyProtection="1">
      <protection locked="0" hidden="1"/>
    </xf>
    <xf numFmtId="16" fontId="26" fillId="0" borderId="1" xfId="0" quotePrefix="1" applyNumberFormat="1" applyFont="1" applyFill="1" applyBorder="1" applyProtection="1">
      <protection locked="0" hidden="1"/>
    </xf>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2" fillId="2" borderId="2" xfId="0" applyFont="1" applyFill="1" applyBorder="1" applyAlignment="1" applyProtection="1">
      <protection hidden="1"/>
    </xf>
    <xf numFmtId="0" fontId="25" fillId="2" borderId="3" xfId="0" applyFont="1" applyFill="1" applyBorder="1" applyAlignment="1" applyProtection="1">
      <protection hidden="1"/>
    </xf>
    <xf numFmtId="0" fontId="18" fillId="2" borderId="3" xfId="0" applyFont="1" applyFill="1" applyBorder="1" applyAlignment="1" applyProtection="1">
      <protection hidden="1"/>
    </xf>
    <xf numFmtId="0" fontId="18" fillId="2" borderId="4"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23" fillId="0" borderId="2" xfId="0" applyFont="1" applyBorder="1" applyAlignment="1" applyProtection="1">
      <protection locked="0" hidden="1"/>
    </xf>
    <xf numFmtId="0" fontId="0" fillId="0" borderId="3" xfId="0" applyBorder="1" applyAlignment="1"/>
    <xf numFmtId="0" fontId="0" fillId="0" borderId="4" xfId="0" applyBorder="1" applyAlignment="1"/>
    <xf numFmtId="2" fontId="2" fillId="0" borderId="5" xfId="0" applyNumberFormat="1" applyFont="1" applyBorder="1" applyAlignment="1" applyProtection="1">
      <alignment horizontal="center"/>
      <protection hidden="1"/>
    </xf>
    <xf numFmtId="2" fontId="2" fillId="0" borderId="6" xfId="0" applyNumberFormat="1" applyFont="1" applyBorder="1" applyAlignment="1" applyProtection="1">
      <alignment horizontal="center"/>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 xfId="0"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5">
    <cellStyle name="Hüperlink" xfId="1" builtinId="8"/>
    <cellStyle name="Koma" xfId="2" builtinId="3"/>
    <cellStyle name="Normaallaad" xfId="0" builtinId="0"/>
    <cellStyle name="Protsent" xfId="3" builtinId="5"/>
    <cellStyle name="Valuuta" xfId="4" builtinId="4"/>
  </cellStyles>
  <dxfs count="30">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857249</xdr:colOff>
      <xdr:row>0</xdr:row>
      <xdr:rowOff>63499</xdr:rowOff>
    </xdr:from>
    <xdr:to>
      <xdr:col>2</xdr:col>
      <xdr:colOff>2093033</xdr:colOff>
      <xdr:row>4</xdr:row>
      <xdr:rowOff>105585</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60332" y="63499"/>
          <a:ext cx="1235784" cy="846419"/>
        </a:xfrm>
        <a:prstGeom prst="rect">
          <a:avLst/>
        </a:prstGeom>
      </xdr:spPr>
    </xdr:pic>
    <xdr:clientData/>
  </xdr:twoCellAnchor>
  <xdr:twoCellAnchor editAs="oneCell">
    <xdr:from>
      <xdr:col>2</xdr:col>
      <xdr:colOff>2264831</xdr:colOff>
      <xdr:row>0</xdr:row>
      <xdr:rowOff>34239</xdr:rowOff>
    </xdr:from>
    <xdr:to>
      <xdr:col>3</xdr:col>
      <xdr:colOff>808480</xdr:colOff>
      <xdr:row>4</xdr:row>
      <xdr:rowOff>46417</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67914" y="34239"/>
          <a:ext cx="1697483" cy="8165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828675</xdr:colOff>
      <xdr:row>2</xdr:row>
      <xdr:rowOff>1</xdr:rowOff>
    </xdr:from>
    <xdr:to>
      <xdr:col>4</xdr:col>
      <xdr:colOff>1162049</xdr:colOff>
      <xdr:row>5</xdr:row>
      <xdr:rowOff>171554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76925" y="400051"/>
          <a:ext cx="1600199" cy="771628"/>
        </a:xfrm>
        <a:prstGeom prst="rect">
          <a:avLst/>
        </a:prstGeom>
      </xdr:spPr>
    </xdr:pic>
    <xdr:clientData/>
  </xdr:twoCellAnchor>
  <xdr:twoCellAnchor editAs="oneCell">
    <xdr:from>
      <xdr:col>5</xdr:col>
      <xdr:colOff>9525</xdr:colOff>
      <xdr:row>2</xdr:row>
      <xdr:rowOff>38100</xdr:rowOff>
    </xdr:from>
    <xdr:to>
      <xdr:col>6</xdr:col>
      <xdr:colOff>17391</xdr:colOff>
      <xdr:row>6</xdr:row>
      <xdr:rowOff>9525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62"/>
  <sheetViews>
    <sheetView tabSelected="1" zoomScale="90" zoomScaleNormal="90" workbookViewId="0">
      <selection activeCell="H9" sqref="H9"/>
    </sheetView>
  </sheetViews>
  <sheetFormatPr defaultRowHeight="15.75" x14ac:dyDescent="0.25"/>
  <cols>
    <col min="1" max="1" width="26.140625" style="26" customWidth="1"/>
    <col min="2" max="2" width="26.42578125" style="26" customWidth="1"/>
    <col min="3" max="3" width="47.42578125" style="26" customWidth="1"/>
    <col min="4" max="4" width="18" style="26" customWidth="1"/>
    <col min="5" max="5" width="12.42578125" style="26" bestFit="1" customWidth="1"/>
    <col min="6" max="6" width="20" style="26" customWidth="1"/>
    <col min="7" max="7" width="14.5703125" style="26" customWidth="1"/>
    <col min="8" max="8" width="31.140625" style="26" customWidth="1"/>
    <col min="9" max="9" width="12.85546875" style="26" bestFit="1" customWidth="1"/>
    <col min="10" max="10" width="9.140625" style="26"/>
    <col min="11" max="11" width="12.85546875" style="26" bestFit="1" customWidth="1"/>
    <col min="12" max="256" width="9.140625" style="26"/>
    <col min="257" max="257" width="32.140625" style="26" bestFit="1" customWidth="1"/>
    <col min="258" max="258" width="21.42578125" style="26" bestFit="1" customWidth="1"/>
    <col min="259" max="259" width="11.5703125" style="26" bestFit="1" customWidth="1"/>
    <col min="260" max="260" width="12.42578125" style="26" bestFit="1" customWidth="1"/>
    <col min="261" max="261" width="10.5703125" style="26" bestFit="1" customWidth="1"/>
    <col min="262" max="263" width="9.140625" style="26"/>
    <col min="264" max="264" width="15.85546875" style="26" customWidth="1"/>
    <col min="265" max="512" width="9.140625" style="26"/>
    <col min="513" max="513" width="32.140625" style="26" bestFit="1" customWidth="1"/>
    <col min="514" max="514" width="21.42578125" style="26" bestFit="1" customWidth="1"/>
    <col min="515" max="515" width="11.5703125" style="26" bestFit="1" customWidth="1"/>
    <col min="516" max="516" width="12.42578125" style="26" bestFit="1" customWidth="1"/>
    <col min="517" max="517" width="10.5703125" style="26" bestFit="1" customWidth="1"/>
    <col min="518" max="519" width="9.140625" style="26"/>
    <col min="520" max="520" width="15.85546875" style="26" customWidth="1"/>
    <col min="521" max="768" width="9.140625" style="26"/>
    <col min="769" max="769" width="32.140625" style="26" bestFit="1" customWidth="1"/>
    <col min="770" max="770" width="21.42578125" style="26" bestFit="1" customWidth="1"/>
    <col min="771" max="771" width="11.5703125" style="26" bestFit="1" customWidth="1"/>
    <col min="772" max="772" width="12.42578125" style="26" bestFit="1" customWidth="1"/>
    <col min="773" max="773" width="10.5703125" style="26" bestFit="1" customWidth="1"/>
    <col min="774" max="775" width="9.140625" style="26"/>
    <col min="776" max="776" width="15.85546875" style="26" customWidth="1"/>
    <col min="777" max="1024" width="9.140625" style="26"/>
    <col min="1025" max="1025" width="32.140625" style="26" bestFit="1" customWidth="1"/>
    <col min="1026" max="1026" width="21.42578125" style="26" bestFit="1" customWidth="1"/>
    <col min="1027" max="1027" width="11.5703125" style="26" bestFit="1" customWidth="1"/>
    <col min="1028" max="1028" width="12.42578125" style="26" bestFit="1" customWidth="1"/>
    <col min="1029" max="1029" width="10.5703125" style="26" bestFit="1" customWidth="1"/>
    <col min="1030" max="1031" width="9.140625" style="26"/>
    <col min="1032" max="1032" width="15.85546875" style="26" customWidth="1"/>
    <col min="1033" max="1280" width="9.140625" style="26"/>
    <col min="1281" max="1281" width="32.140625" style="26" bestFit="1" customWidth="1"/>
    <col min="1282" max="1282" width="21.42578125" style="26" bestFit="1" customWidth="1"/>
    <col min="1283" max="1283" width="11.5703125" style="26" bestFit="1" customWidth="1"/>
    <col min="1284" max="1284" width="12.42578125" style="26" bestFit="1" customWidth="1"/>
    <col min="1285" max="1285" width="10.5703125" style="26" bestFit="1" customWidth="1"/>
    <col min="1286" max="1287" width="9.140625" style="26"/>
    <col min="1288" max="1288" width="15.85546875" style="26" customWidth="1"/>
    <col min="1289" max="1536" width="9.140625" style="26"/>
    <col min="1537" max="1537" width="32.140625" style="26" bestFit="1" customWidth="1"/>
    <col min="1538" max="1538" width="21.42578125" style="26" bestFit="1" customWidth="1"/>
    <col min="1539" max="1539" width="11.5703125" style="26" bestFit="1" customWidth="1"/>
    <col min="1540" max="1540" width="12.42578125" style="26" bestFit="1" customWidth="1"/>
    <col min="1541" max="1541" width="10.5703125" style="26" bestFit="1" customWidth="1"/>
    <col min="1542" max="1543" width="9.140625" style="26"/>
    <col min="1544" max="1544" width="15.85546875" style="26" customWidth="1"/>
    <col min="1545" max="1792" width="9.140625" style="26"/>
    <col min="1793" max="1793" width="32.140625" style="26" bestFit="1" customWidth="1"/>
    <col min="1794" max="1794" width="21.42578125" style="26" bestFit="1" customWidth="1"/>
    <col min="1795" max="1795" width="11.5703125" style="26" bestFit="1" customWidth="1"/>
    <col min="1796" max="1796" width="12.42578125" style="26" bestFit="1" customWidth="1"/>
    <col min="1797" max="1797" width="10.5703125" style="26" bestFit="1" customWidth="1"/>
    <col min="1798" max="1799" width="9.140625" style="26"/>
    <col min="1800" max="1800" width="15.85546875" style="26" customWidth="1"/>
    <col min="1801" max="2048" width="9.140625" style="26"/>
    <col min="2049" max="2049" width="32.140625" style="26" bestFit="1" customWidth="1"/>
    <col min="2050" max="2050" width="21.42578125" style="26" bestFit="1" customWidth="1"/>
    <col min="2051" max="2051" width="11.5703125" style="26" bestFit="1" customWidth="1"/>
    <col min="2052" max="2052" width="12.42578125" style="26" bestFit="1" customWidth="1"/>
    <col min="2053" max="2053" width="10.5703125" style="26" bestFit="1" customWidth="1"/>
    <col min="2054" max="2055" width="9.140625" style="26"/>
    <col min="2056" max="2056" width="15.85546875" style="26" customWidth="1"/>
    <col min="2057" max="2304" width="9.140625" style="26"/>
    <col min="2305" max="2305" width="32.140625" style="26" bestFit="1" customWidth="1"/>
    <col min="2306" max="2306" width="21.42578125" style="26" bestFit="1" customWidth="1"/>
    <col min="2307" max="2307" width="11.5703125" style="26" bestFit="1" customWidth="1"/>
    <col min="2308" max="2308" width="12.42578125" style="26" bestFit="1" customWidth="1"/>
    <col min="2309" max="2309" width="10.5703125" style="26" bestFit="1" customWidth="1"/>
    <col min="2310" max="2311" width="9.140625" style="26"/>
    <col min="2312" max="2312" width="15.85546875" style="26" customWidth="1"/>
    <col min="2313" max="2560" width="9.140625" style="26"/>
    <col min="2561" max="2561" width="32.140625" style="26" bestFit="1" customWidth="1"/>
    <col min="2562" max="2562" width="21.42578125" style="26" bestFit="1" customWidth="1"/>
    <col min="2563" max="2563" width="11.5703125" style="26" bestFit="1" customWidth="1"/>
    <col min="2564" max="2564" width="12.42578125" style="26" bestFit="1" customWidth="1"/>
    <col min="2565" max="2565" width="10.5703125" style="26" bestFit="1" customWidth="1"/>
    <col min="2566" max="2567" width="9.140625" style="26"/>
    <col min="2568" max="2568" width="15.85546875" style="26" customWidth="1"/>
    <col min="2569" max="2816" width="9.140625" style="26"/>
    <col min="2817" max="2817" width="32.140625" style="26" bestFit="1" customWidth="1"/>
    <col min="2818" max="2818" width="21.42578125" style="26" bestFit="1" customWidth="1"/>
    <col min="2819" max="2819" width="11.5703125" style="26" bestFit="1" customWidth="1"/>
    <col min="2820" max="2820" width="12.42578125" style="26" bestFit="1" customWidth="1"/>
    <col min="2821" max="2821" width="10.5703125" style="26" bestFit="1" customWidth="1"/>
    <col min="2822" max="2823" width="9.140625" style="26"/>
    <col min="2824" max="2824" width="15.85546875" style="26" customWidth="1"/>
    <col min="2825" max="3072" width="9.140625" style="26"/>
    <col min="3073" max="3073" width="32.140625" style="26" bestFit="1" customWidth="1"/>
    <col min="3074" max="3074" width="21.42578125" style="26" bestFit="1" customWidth="1"/>
    <col min="3075" max="3075" width="11.5703125" style="26" bestFit="1" customWidth="1"/>
    <col min="3076" max="3076" width="12.42578125" style="26" bestFit="1" customWidth="1"/>
    <col min="3077" max="3077" width="10.5703125" style="26" bestFit="1" customWidth="1"/>
    <col min="3078" max="3079" width="9.140625" style="26"/>
    <col min="3080" max="3080" width="15.85546875" style="26" customWidth="1"/>
    <col min="3081" max="3328" width="9.140625" style="26"/>
    <col min="3329" max="3329" width="32.140625" style="26" bestFit="1" customWidth="1"/>
    <col min="3330" max="3330" width="21.42578125" style="26" bestFit="1" customWidth="1"/>
    <col min="3331" max="3331" width="11.5703125" style="26" bestFit="1" customWidth="1"/>
    <col min="3332" max="3332" width="12.42578125" style="26" bestFit="1" customWidth="1"/>
    <col min="3333" max="3333" width="10.5703125" style="26" bestFit="1" customWidth="1"/>
    <col min="3334" max="3335" width="9.140625" style="26"/>
    <col min="3336" max="3336" width="15.85546875" style="26" customWidth="1"/>
    <col min="3337" max="3584" width="9.140625" style="26"/>
    <col min="3585" max="3585" width="32.140625" style="26" bestFit="1" customWidth="1"/>
    <col min="3586" max="3586" width="21.42578125" style="26" bestFit="1" customWidth="1"/>
    <col min="3587" max="3587" width="11.5703125" style="26" bestFit="1" customWidth="1"/>
    <col min="3588" max="3588" width="12.42578125" style="26" bestFit="1" customWidth="1"/>
    <col min="3589" max="3589" width="10.5703125" style="26" bestFit="1" customWidth="1"/>
    <col min="3590" max="3591" width="9.140625" style="26"/>
    <col min="3592" max="3592" width="15.85546875" style="26" customWidth="1"/>
    <col min="3593" max="3840" width="9.140625" style="26"/>
    <col min="3841" max="3841" width="32.140625" style="26" bestFit="1" customWidth="1"/>
    <col min="3842" max="3842" width="21.42578125" style="26" bestFit="1" customWidth="1"/>
    <col min="3843" max="3843" width="11.5703125" style="26" bestFit="1" customWidth="1"/>
    <col min="3844" max="3844" width="12.42578125" style="26" bestFit="1" customWidth="1"/>
    <col min="3845" max="3845" width="10.5703125" style="26" bestFit="1" customWidth="1"/>
    <col min="3846" max="3847" width="9.140625" style="26"/>
    <col min="3848" max="3848" width="15.85546875" style="26" customWidth="1"/>
    <col min="3849" max="4096" width="9.140625" style="26"/>
    <col min="4097" max="4097" width="32.140625" style="26" bestFit="1" customWidth="1"/>
    <col min="4098" max="4098" width="21.42578125" style="26" bestFit="1" customWidth="1"/>
    <col min="4099" max="4099" width="11.5703125" style="26" bestFit="1" customWidth="1"/>
    <col min="4100" max="4100" width="12.42578125" style="26" bestFit="1" customWidth="1"/>
    <col min="4101" max="4101" width="10.5703125" style="26" bestFit="1" customWidth="1"/>
    <col min="4102" max="4103" width="9.140625" style="26"/>
    <col min="4104" max="4104" width="15.85546875" style="26" customWidth="1"/>
    <col min="4105" max="4352" width="9.140625" style="26"/>
    <col min="4353" max="4353" width="32.140625" style="26" bestFit="1" customWidth="1"/>
    <col min="4354" max="4354" width="21.42578125" style="26" bestFit="1" customWidth="1"/>
    <col min="4355" max="4355" width="11.5703125" style="26" bestFit="1" customWidth="1"/>
    <col min="4356" max="4356" width="12.42578125" style="26" bestFit="1" customWidth="1"/>
    <col min="4357" max="4357" width="10.5703125" style="26" bestFit="1" customWidth="1"/>
    <col min="4358" max="4359" width="9.140625" style="26"/>
    <col min="4360" max="4360" width="15.85546875" style="26" customWidth="1"/>
    <col min="4361" max="4608" width="9.140625" style="26"/>
    <col min="4609" max="4609" width="32.140625" style="26" bestFit="1" customWidth="1"/>
    <col min="4610" max="4610" width="21.42578125" style="26" bestFit="1" customWidth="1"/>
    <col min="4611" max="4611" width="11.5703125" style="26" bestFit="1" customWidth="1"/>
    <col min="4612" max="4612" width="12.42578125" style="26" bestFit="1" customWidth="1"/>
    <col min="4613" max="4613" width="10.5703125" style="26" bestFit="1" customWidth="1"/>
    <col min="4614" max="4615" width="9.140625" style="26"/>
    <col min="4616" max="4616" width="15.85546875" style="26" customWidth="1"/>
    <col min="4617" max="4864" width="9.140625" style="26"/>
    <col min="4865" max="4865" width="32.140625" style="26" bestFit="1" customWidth="1"/>
    <col min="4866" max="4866" width="21.42578125" style="26" bestFit="1" customWidth="1"/>
    <col min="4867" max="4867" width="11.5703125" style="26" bestFit="1" customWidth="1"/>
    <col min="4868" max="4868" width="12.42578125" style="26" bestFit="1" customWidth="1"/>
    <col min="4869" max="4869" width="10.5703125" style="26" bestFit="1" customWidth="1"/>
    <col min="4870" max="4871" width="9.140625" style="26"/>
    <col min="4872" max="4872" width="15.85546875" style="26" customWidth="1"/>
    <col min="4873" max="5120" width="9.140625" style="26"/>
    <col min="5121" max="5121" width="32.140625" style="26" bestFit="1" customWidth="1"/>
    <col min="5122" max="5122" width="21.42578125" style="26" bestFit="1" customWidth="1"/>
    <col min="5123" max="5123" width="11.5703125" style="26" bestFit="1" customWidth="1"/>
    <col min="5124" max="5124" width="12.42578125" style="26" bestFit="1" customWidth="1"/>
    <col min="5125" max="5125" width="10.5703125" style="26" bestFit="1" customWidth="1"/>
    <col min="5126" max="5127" width="9.140625" style="26"/>
    <col min="5128" max="5128" width="15.85546875" style="26" customWidth="1"/>
    <col min="5129" max="5376" width="9.140625" style="26"/>
    <col min="5377" max="5377" width="32.140625" style="26" bestFit="1" customWidth="1"/>
    <col min="5378" max="5378" width="21.42578125" style="26" bestFit="1" customWidth="1"/>
    <col min="5379" max="5379" width="11.5703125" style="26" bestFit="1" customWidth="1"/>
    <col min="5380" max="5380" width="12.42578125" style="26" bestFit="1" customWidth="1"/>
    <col min="5381" max="5381" width="10.5703125" style="26" bestFit="1" customWidth="1"/>
    <col min="5382" max="5383" width="9.140625" style="26"/>
    <col min="5384" max="5384" width="15.85546875" style="26" customWidth="1"/>
    <col min="5385" max="5632" width="9.140625" style="26"/>
    <col min="5633" max="5633" width="32.140625" style="26" bestFit="1" customWidth="1"/>
    <col min="5634" max="5634" width="21.42578125" style="26" bestFit="1" customWidth="1"/>
    <col min="5635" max="5635" width="11.5703125" style="26" bestFit="1" customWidth="1"/>
    <col min="5636" max="5636" width="12.42578125" style="26" bestFit="1" customWidth="1"/>
    <col min="5637" max="5637" width="10.5703125" style="26" bestFit="1" customWidth="1"/>
    <col min="5638" max="5639" width="9.140625" style="26"/>
    <col min="5640" max="5640" width="15.85546875" style="26" customWidth="1"/>
    <col min="5641" max="5888" width="9.140625" style="26"/>
    <col min="5889" max="5889" width="32.140625" style="26" bestFit="1" customWidth="1"/>
    <col min="5890" max="5890" width="21.42578125" style="26" bestFit="1" customWidth="1"/>
    <col min="5891" max="5891" width="11.5703125" style="26" bestFit="1" customWidth="1"/>
    <col min="5892" max="5892" width="12.42578125" style="26" bestFit="1" customWidth="1"/>
    <col min="5893" max="5893" width="10.5703125" style="26" bestFit="1" customWidth="1"/>
    <col min="5894" max="5895" width="9.140625" style="26"/>
    <col min="5896" max="5896" width="15.85546875" style="26" customWidth="1"/>
    <col min="5897" max="6144" width="9.140625" style="26"/>
    <col min="6145" max="6145" width="32.140625" style="26" bestFit="1" customWidth="1"/>
    <col min="6146" max="6146" width="21.42578125" style="26" bestFit="1" customWidth="1"/>
    <col min="6147" max="6147" width="11.5703125" style="26" bestFit="1" customWidth="1"/>
    <col min="6148" max="6148" width="12.42578125" style="26" bestFit="1" customWidth="1"/>
    <col min="6149" max="6149" width="10.5703125" style="26" bestFit="1" customWidth="1"/>
    <col min="6150" max="6151" width="9.140625" style="26"/>
    <col min="6152" max="6152" width="15.85546875" style="26" customWidth="1"/>
    <col min="6153" max="6400" width="9.140625" style="26"/>
    <col min="6401" max="6401" width="32.140625" style="26" bestFit="1" customWidth="1"/>
    <col min="6402" max="6402" width="21.42578125" style="26" bestFit="1" customWidth="1"/>
    <col min="6403" max="6403" width="11.5703125" style="26" bestFit="1" customWidth="1"/>
    <col min="6404" max="6404" width="12.42578125" style="26" bestFit="1" customWidth="1"/>
    <col min="6405" max="6405" width="10.5703125" style="26" bestFit="1" customWidth="1"/>
    <col min="6406" max="6407" width="9.140625" style="26"/>
    <col min="6408" max="6408" width="15.85546875" style="26" customWidth="1"/>
    <col min="6409" max="6656" width="9.140625" style="26"/>
    <col min="6657" max="6657" width="32.140625" style="26" bestFit="1" customWidth="1"/>
    <col min="6658" max="6658" width="21.42578125" style="26" bestFit="1" customWidth="1"/>
    <col min="6659" max="6659" width="11.5703125" style="26" bestFit="1" customWidth="1"/>
    <col min="6660" max="6660" width="12.42578125" style="26" bestFit="1" customWidth="1"/>
    <col min="6661" max="6661" width="10.5703125" style="26" bestFit="1" customWidth="1"/>
    <col min="6662" max="6663" width="9.140625" style="26"/>
    <col min="6664" max="6664" width="15.85546875" style="26" customWidth="1"/>
    <col min="6665" max="6912" width="9.140625" style="26"/>
    <col min="6913" max="6913" width="32.140625" style="26" bestFit="1" customWidth="1"/>
    <col min="6914" max="6914" width="21.42578125" style="26" bestFit="1" customWidth="1"/>
    <col min="6915" max="6915" width="11.5703125" style="26" bestFit="1" customWidth="1"/>
    <col min="6916" max="6916" width="12.42578125" style="26" bestFit="1" customWidth="1"/>
    <col min="6917" max="6917" width="10.5703125" style="26" bestFit="1" customWidth="1"/>
    <col min="6918" max="6919" width="9.140625" style="26"/>
    <col min="6920" max="6920" width="15.85546875" style="26" customWidth="1"/>
    <col min="6921" max="7168" width="9.140625" style="26"/>
    <col min="7169" max="7169" width="32.140625" style="26" bestFit="1" customWidth="1"/>
    <col min="7170" max="7170" width="21.42578125" style="26" bestFit="1" customWidth="1"/>
    <col min="7171" max="7171" width="11.5703125" style="26" bestFit="1" customWidth="1"/>
    <col min="7172" max="7172" width="12.42578125" style="26" bestFit="1" customWidth="1"/>
    <col min="7173" max="7173" width="10.5703125" style="26" bestFit="1" customWidth="1"/>
    <col min="7174" max="7175" width="9.140625" style="26"/>
    <col min="7176" max="7176" width="15.85546875" style="26" customWidth="1"/>
    <col min="7177" max="7424" width="9.140625" style="26"/>
    <col min="7425" max="7425" width="32.140625" style="26" bestFit="1" customWidth="1"/>
    <col min="7426" max="7426" width="21.42578125" style="26" bestFit="1" customWidth="1"/>
    <col min="7427" max="7427" width="11.5703125" style="26" bestFit="1" customWidth="1"/>
    <col min="7428" max="7428" width="12.42578125" style="26" bestFit="1" customWidth="1"/>
    <col min="7429" max="7429" width="10.5703125" style="26" bestFit="1" customWidth="1"/>
    <col min="7430" max="7431" width="9.140625" style="26"/>
    <col min="7432" max="7432" width="15.85546875" style="26" customWidth="1"/>
    <col min="7433" max="7680" width="9.140625" style="26"/>
    <col min="7681" max="7681" width="32.140625" style="26" bestFit="1" customWidth="1"/>
    <col min="7682" max="7682" width="21.42578125" style="26" bestFit="1" customWidth="1"/>
    <col min="7683" max="7683" width="11.5703125" style="26" bestFit="1" customWidth="1"/>
    <col min="7684" max="7684" width="12.42578125" style="26" bestFit="1" customWidth="1"/>
    <col min="7685" max="7685" width="10.5703125" style="26" bestFit="1" customWidth="1"/>
    <col min="7686" max="7687" width="9.140625" style="26"/>
    <col min="7688" max="7688" width="15.85546875" style="26" customWidth="1"/>
    <col min="7689" max="7936" width="9.140625" style="26"/>
    <col min="7937" max="7937" width="32.140625" style="26" bestFit="1" customWidth="1"/>
    <col min="7938" max="7938" width="21.42578125" style="26" bestFit="1" customWidth="1"/>
    <col min="7939" max="7939" width="11.5703125" style="26" bestFit="1" customWidth="1"/>
    <col min="7940" max="7940" width="12.42578125" style="26" bestFit="1" customWidth="1"/>
    <col min="7941" max="7941" width="10.5703125" style="26" bestFit="1" customWidth="1"/>
    <col min="7942" max="7943" width="9.140625" style="26"/>
    <col min="7944" max="7944" width="15.85546875" style="26" customWidth="1"/>
    <col min="7945" max="8192" width="9.140625" style="26"/>
    <col min="8193" max="8193" width="32.140625" style="26" bestFit="1" customWidth="1"/>
    <col min="8194" max="8194" width="21.42578125" style="26" bestFit="1" customWidth="1"/>
    <col min="8195" max="8195" width="11.5703125" style="26" bestFit="1" customWidth="1"/>
    <col min="8196" max="8196" width="12.42578125" style="26" bestFit="1" customWidth="1"/>
    <col min="8197" max="8197" width="10.5703125" style="26" bestFit="1" customWidth="1"/>
    <col min="8198" max="8199" width="9.140625" style="26"/>
    <col min="8200" max="8200" width="15.85546875" style="26" customWidth="1"/>
    <col min="8201" max="8448" width="9.140625" style="26"/>
    <col min="8449" max="8449" width="32.140625" style="26" bestFit="1" customWidth="1"/>
    <col min="8450" max="8450" width="21.42578125" style="26" bestFit="1" customWidth="1"/>
    <col min="8451" max="8451" width="11.5703125" style="26" bestFit="1" customWidth="1"/>
    <col min="8452" max="8452" width="12.42578125" style="26" bestFit="1" customWidth="1"/>
    <col min="8453" max="8453" width="10.5703125" style="26" bestFit="1" customWidth="1"/>
    <col min="8454" max="8455" width="9.140625" style="26"/>
    <col min="8456" max="8456" width="15.85546875" style="26" customWidth="1"/>
    <col min="8457" max="8704" width="9.140625" style="26"/>
    <col min="8705" max="8705" width="32.140625" style="26" bestFit="1" customWidth="1"/>
    <col min="8706" max="8706" width="21.42578125" style="26" bestFit="1" customWidth="1"/>
    <col min="8707" max="8707" width="11.5703125" style="26" bestFit="1" customWidth="1"/>
    <col min="8708" max="8708" width="12.42578125" style="26" bestFit="1" customWidth="1"/>
    <col min="8709" max="8709" width="10.5703125" style="26" bestFit="1" customWidth="1"/>
    <col min="8710" max="8711" width="9.140625" style="26"/>
    <col min="8712" max="8712" width="15.85546875" style="26" customWidth="1"/>
    <col min="8713" max="8960" width="9.140625" style="26"/>
    <col min="8961" max="8961" width="32.140625" style="26" bestFit="1" customWidth="1"/>
    <col min="8962" max="8962" width="21.42578125" style="26" bestFit="1" customWidth="1"/>
    <col min="8963" max="8963" width="11.5703125" style="26" bestFit="1" customWidth="1"/>
    <col min="8964" max="8964" width="12.42578125" style="26" bestFit="1" customWidth="1"/>
    <col min="8965" max="8965" width="10.5703125" style="26" bestFit="1" customWidth="1"/>
    <col min="8966" max="8967" width="9.140625" style="26"/>
    <col min="8968" max="8968" width="15.85546875" style="26" customWidth="1"/>
    <col min="8969" max="9216" width="9.140625" style="26"/>
    <col min="9217" max="9217" width="32.140625" style="26" bestFit="1" customWidth="1"/>
    <col min="9218" max="9218" width="21.42578125" style="26" bestFit="1" customWidth="1"/>
    <col min="9219" max="9219" width="11.5703125" style="26" bestFit="1" customWidth="1"/>
    <col min="9220" max="9220" width="12.42578125" style="26" bestFit="1" customWidth="1"/>
    <col min="9221" max="9221" width="10.5703125" style="26" bestFit="1" customWidth="1"/>
    <col min="9222" max="9223" width="9.140625" style="26"/>
    <col min="9224" max="9224" width="15.85546875" style="26" customWidth="1"/>
    <col min="9225" max="9472" width="9.140625" style="26"/>
    <col min="9473" max="9473" width="32.140625" style="26" bestFit="1" customWidth="1"/>
    <col min="9474" max="9474" width="21.42578125" style="26" bestFit="1" customWidth="1"/>
    <col min="9475" max="9475" width="11.5703125" style="26" bestFit="1" customWidth="1"/>
    <col min="9476" max="9476" width="12.42578125" style="26" bestFit="1" customWidth="1"/>
    <col min="9477" max="9477" width="10.5703125" style="26" bestFit="1" customWidth="1"/>
    <col min="9478" max="9479" width="9.140625" style="26"/>
    <col min="9480" max="9480" width="15.85546875" style="26" customWidth="1"/>
    <col min="9481" max="9728" width="9.140625" style="26"/>
    <col min="9729" max="9729" width="32.140625" style="26" bestFit="1" customWidth="1"/>
    <col min="9730" max="9730" width="21.42578125" style="26" bestFit="1" customWidth="1"/>
    <col min="9731" max="9731" width="11.5703125" style="26" bestFit="1" customWidth="1"/>
    <col min="9732" max="9732" width="12.42578125" style="26" bestFit="1" customWidth="1"/>
    <col min="9733" max="9733" width="10.5703125" style="26" bestFit="1" customWidth="1"/>
    <col min="9734" max="9735" width="9.140625" style="26"/>
    <col min="9736" max="9736" width="15.85546875" style="26" customWidth="1"/>
    <col min="9737" max="9984" width="9.140625" style="26"/>
    <col min="9985" max="9985" width="32.140625" style="26" bestFit="1" customWidth="1"/>
    <col min="9986" max="9986" width="21.42578125" style="26" bestFit="1" customWidth="1"/>
    <col min="9987" max="9987" width="11.5703125" style="26" bestFit="1" customWidth="1"/>
    <col min="9988" max="9988" width="12.42578125" style="26" bestFit="1" customWidth="1"/>
    <col min="9989" max="9989" width="10.5703125" style="26" bestFit="1" customWidth="1"/>
    <col min="9990" max="9991" width="9.140625" style="26"/>
    <col min="9992" max="9992" width="15.85546875" style="26" customWidth="1"/>
    <col min="9993" max="10240" width="9.140625" style="26"/>
    <col min="10241" max="10241" width="32.140625" style="26" bestFit="1" customWidth="1"/>
    <col min="10242" max="10242" width="21.42578125" style="26" bestFit="1" customWidth="1"/>
    <col min="10243" max="10243" width="11.5703125" style="26" bestFit="1" customWidth="1"/>
    <col min="10244" max="10244" width="12.42578125" style="26" bestFit="1" customWidth="1"/>
    <col min="10245" max="10245" width="10.5703125" style="26" bestFit="1" customWidth="1"/>
    <col min="10246" max="10247" width="9.140625" style="26"/>
    <col min="10248" max="10248" width="15.85546875" style="26" customWidth="1"/>
    <col min="10249" max="10496" width="9.140625" style="26"/>
    <col min="10497" max="10497" width="32.140625" style="26" bestFit="1" customWidth="1"/>
    <col min="10498" max="10498" width="21.42578125" style="26" bestFit="1" customWidth="1"/>
    <col min="10499" max="10499" width="11.5703125" style="26" bestFit="1" customWidth="1"/>
    <col min="10500" max="10500" width="12.42578125" style="26" bestFit="1" customWidth="1"/>
    <col min="10501" max="10501" width="10.5703125" style="26" bestFit="1" customWidth="1"/>
    <col min="10502" max="10503" width="9.140625" style="26"/>
    <col min="10504" max="10504" width="15.85546875" style="26" customWidth="1"/>
    <col min="10505" max="10752" width="9.140625" style="26"/>
    <col min="10753" max="10753" width="32.140625" style="26" bestFit="1" customWidth="1"/>
    <col min="10754" max="10754" width="21.42578125" style="26" bestFit="1" customWidth="1"/>
    <col min="10755" max="10755" width="11.5703125" style="26" bestFit="1" customWidth="1"/>
    <col min="10756" max="10756" width="12.42578125" style="26" bestFit="1" customWidth="1"/>
    <col min="10757" max="10757" width="10.5703125" style="26" bestFit="1" customWidth="1"/>
    <col min="10758" max="10759" width="9.140625" style="26"/>
    <col min="10760" max="10760" width="15.85546875" style="26" customWidth="1"/>
    <col min="10761" max="11008" width="9.140625" style="26"/>
    <col min="11009" max="11009" width="32.140625" style="26" bestFit="1" customWidth="1"/>
    <col min="11010" max="11010" width="21.42578125" style="26" bestFit="1" customWidth="1"/>
    <col min="11011" max="11011" width="11.5703125" style="26" bestFit="1" customWidth="1"/>
    <col min="11012" max="11012" width="12.42578125" style="26" bestFit="1" customWidth="1"/>
    <col min="11013" max="11013" width="10.5703125" style="26" bestFit="1" customWidth="1"/>
    <col min="11014" max="11015" width="9.140625" style="26"/>
    <col min="11016" max="11016" width="15.85546875" style="26" customWidth="1"/>
    <col min="11017" max="11264" width="9.140625" style="26"/>
    <col min="11265" max="11265" width="32.140625" style="26" bestFit="1" customWidth="1"/>
    <col min="11266" max="11266" width="21.42578125" style="26" bestFit="1" customWidth="1"/>
    <col min="11267" max="11267" width="11.5703125" style="26" bestFit="1" customWidth="1"/>
    <col min="11268" max="11268" width="12.42578125" style="26" bestFit="1" customWidth="1"/>
    <col min="11269" max="11269" width="10.5703125" style="26" bestFit="1" customWidth="1"/>
    <col min="11270" max="11271" width="9.140625" style="26"/>
    <col min="11272" max="11272" width="15.85546875" style="26" customWidth="1"/>
    <col min="11273" max="11520" width="9.140625" style="26"/>
    <col min="11521" max="11521" width="32.140625" style="26" bestFit="1" customWidth="1"/>
    <col min="11522" max="11522" width="21.42578125" style="26" bestFit="1" customWidth="1"/>
    <col min="11523" max="11523" width="11.5703125" style="26" bestFit="1" customWidth="1"/>
    <col min="11524" max="11524" width="12.42578125" style="26" bestFit="1" customWidth="1"/>
    <col min="11525" max="11525" width="10.5703125" style="26" bestFit="1" customWidth="1"/>
    <col min="11526" max="11527" width="9.140625" style="26"/>
    <col min="11528" max="11528" width="15.85546875" style="26" customWidth="1"/>
    <col min="11529" max="11776" width="9.140625" style="26"/>
    <col min="11777" max="11777" width="32.140625" style="26" bestFit="1" customWidth="1"/>
    <col min="11778" max="11778" width="21.42578125" style="26" bestFit="1" customWidth="1"/>
    <col min="11779" max="11779" width="11.5703125" style="26" bestFit="1" customWidth="1"/>
    <col min="11780" max="11780" width="12.42578125" style="26" bestFit="1" customWidth="1"/>
    <col min="11781" max="11781" width="10.5703125" style="26" bestFit="1" customWidth="1"/>
    <col min="11782" max="11783" width="9.140625" style="26"/>
    <col min="11784" max="11784" width="15.85546875" style="26" customWidth="1"/>
    <col min="11785" max="12032" width="9.140625" style="26"/>
    <col min="12033" max="12033" width="32.140625" style="26" bestFit="1" customWidth="1"/>
    <col min="12034" max="12034" width="21.42578125" style="26" bestFit="1" customWidth="1"/>
    <col min="12035" max="12035" width="11.5703125" style="26" bestFit="1" customWidth="1"/>
    <col min="12036" max="12036" width="12.42578125" style="26" bestFit="1" customWidth="1"/>
    <col min="12037" max="12037" width="10.5703125" style="26" bestFit="1" customWidth="1"/>
    <col min="12038" max="12039" width="9.140625" style="26"/>
    <col min="12040" max="12040" width="15.85546875" style="26" customWidth="1"/>
    <col min="12041" max="12288" width="9.140625" style="26"/>
    <col min="12289" max="12289" width="32.140625" style="26" bestFit="1" customWidth="1"/>
    <col min="12290" max="12290" width="21.42578125" style="26" bestFit="1" customWidth="1"/>
    <col min="12291" max="12291" width="11.5703125" style="26" bestFit="1" customWidth="1"/>
    <col min="12292" max="12292" width="12.42578125" style="26" bestFit="1" customWidth="1"/>
    <col min="12293" max="12293" width="10.5703125" style="26" bestFit="1" customWidth="1"/>
    <col min="12294" max="12295" width="9.140625" style="26"/>
    <col min="12296" max="12296" width="15.85546875" style="26" customWidth="1"/>
    <col min="12297" max="12544" width="9.140625" style="26"/>
    <col min="12545" max="12545" width="32.140625" style="26" bestFit="1" customWidth="1"/>
    <col min="12546" max="12546" width="21.42578125" style="26" bestFit="1" customWidth="1"/>
    <col min="12547" max="12547" width="11.5703125" style="26" bestFit="1" customWidth="1"/>
    <col min="12548" max="12548" width="12.42578125" style="26" bestFit="1" customWidth="1"/>
    <col min="12549" max="12549" width="10.5703125" style="26" bestFit="1" customWidth="1"/>
    <col min="12550" max="12551" width="9.140625" style="26"/>
    <col min="12552" max="12552" width="15.85546875" style="26" customWidth="1"/>
    <col min="12553" max="12800" width="9.140625" style="26"/>
    <col min="12801" max="12801" width="32.140625" style="26" bestFit="1" customWidth="1"/>
    <col min="12802" max="12802" width="21.42578125" style="26" bestFit="1" customWidth="1"/>
    <col min="12803" max="12803" width="11.5703125" style="26" bestFit="1" customWidth="1"/>
    <col min="12804" max="12804" width="12.42578125" style="26" bestFit="1" customWidth="1"/>
    <col min="12805" max="12805" width="10.5703125" style="26" bestFit="1" customWidth="1"/>
    <col min="12806" max="12807" width="9.140625" style="26"/>
    <col min="12808" max="12808" width="15.85546875" style="26" customWidth="1"/>
    <col min="12809" max="13056" width="9.140625" style="26"/>
    <col min="13057" max="13057" width="32.140625" style="26" bestFit="1" customWidth="1"/>
    <col min="13058" max="13058" width="21.42578125" style="26" bestFit="1" customWidth="1"/>
    <col min="13059" max="13059" width="11.5703125" style="26" bestFit="1" customWidth="1"/>
    <col min="13060" max="13060" width="12.42578125" style="26" bestFit="1" customWidth="1"/>
    <col min="13061" max="13061" width="10.5703125" style="26" bestFit="1" customWidth="1"/>
    <col min="13062" max="13063" width="9.140625" style="26"/>
    <col min="13064" max="13064" width="15.85546875" style="26" customWidth="1"/>
    <col min="13065" max="13312" width="9.140625" style="26"/>
    <col min="13313" max="13313" width="32.140625" style="26" bestFit="1" customWidth="1"/>
    <col min="13314" max="13314" width="21.42578125" style="26" bestFit="1" customWidth="1"/>
    <col min="13315" max="13315" width="11.5703125" style="26" bestFit="1" customWidth="1"/>
    <col min="13316" max="13316" width="12.42578125" style="26" bestFit="1" customWidth="1"/>
    <col min="13317" max="13317" width="10.5703125" style="26" bestFit="1" customWidth="1"/>
    <col min="13318" max="13319" width="9.140625" style="26"/>
    <col min="13320" max="13320" width="15.85546875" style="26" customWidth="1"/>
    <col min="13321" max="13568" width="9.140625" style="26"/>
    <col min="13569" max="13569" width="32.140625" style="26" bestFit="1" customWidth="1"/>
    <col min="13570" max="13570" width="21.42578125" style="26" bestFit="1" customWidth="1"/>
    <col min="13571" max="13571" width="11.5703125" style="26" bestFit="1" customWidth="1"/>
    <col min="13572" max="13572" width="12.42578125" style="26" bestFit="1" customWidth="1"/>
    <col min="13573" max="13573" width="10.5703125" style="26" bestFit="1" customWidth="1"/>
    <col min="13574" max="13575" width="9.140625" style="26"/>
    <col min="13576" max="13576" width="15.85546875" style="26" customWidth="1"/>
    <col min="13577" max="13824" width="9.140625" style="26"/>
    <col min="13825" max="13825" width="32.140625" style="26" bestFit="1" customWidth="1"/>
    <col min="13826" max="13826" width="21.42578125" style="26" bestFit="1" customWidth="1"/>
    <col min="13827" max="13827" width="11.5703125" style="26" bestFit="1" customWidth="1"/>
    <col min="13828" max="13828" width="12.42578125" style="26" bestFit="1" customWidth="1"/>
    <col min="13829" max="13829" width="10.5703125" style="26" bestFit="1" customWidth="1"/>
    <col min="13830" max="13831" width="9.140625" style="26"/>
    <col min="13832" max="13832" width="15.85546875" style="26" customWidth="1"/>
    <col min="13833" max="14080" width="9.140625" style="26"/>
    <col min="14081" max="14081" width="32.140625" style="26" bestFit="1" customWidth="1"/>
    <col min="14082" max="14082" width="21.42578125" style="26" bestFit="1" customWidth="1"/>
    <col min="14083" max="14083" width="11.5703125" style="26" bestFit="1" customWidth="1"/>
    <col min="14084" max="14084" width="12.42578125" style="26" bestFit="1" customWidth="1"/>
    <col min="14085" max="14085" width="10.5703125" style="26" bestFit="1" customWidth="1"/>
    <col min="14086" max="14087" width="9.140625" style="26"/>
    <col min="14088" max="14088" width="15.85546875" style="26" customWidth="1"/>
    <col min="14089" max="14336" width="9.140625" style="26"/>
    <col min="14337" max="14337" width="32.140625" style="26" bestFit="1" customWidth="1"/>
    <col min="14338" max="14338" width="21.42578125" style="26" bestFit="1" customWidth="1"/>
    <col min="14339" max="14339" width="11.5703125" style="26" bestFit="1" customWidth="1"/>
    <col min="14340" max="14340" width="12.42578125" style="26" bestFit="1" customWidth="1"/>
    <col min="14341" max="14341" width="10.5703125" style="26" bestFit="1" customWidth="1"/>
    <col min="14342" max="14343" width="9.140625" style="26"/>
    <col min="14344" max="14344" width="15.85546875" style="26" customWidth="1"/>
    <col min="14345" max="14592" width="9.140625" style="26"/>
    <col min="14593" max="14593" width="32.140625" style="26" bestFit="1" customWidth="1"/>
    <col min="14594" max="14594" width="21.42578125" style="26" bestFit="1" customWidth="1"/>
    <col min="14595" max="14595" width="11.5703125" style="26" bestFit="1" customWidth="1"/>
    <col min="14596" max="14596" width="12.42578125" style="26" bestFit="1" customWidth="1"/>
    <col min="14597" max="14597" width="10.5703125" style="26" bestFit="1" customWidth="1"/>
    <col min="14598" max="14599" width="9.140625" style="26"/>
    <col min="14600" max="14600" width="15.85546875" style="26" customWidth="1"/>
    <col min="14601" max="14848" width="9.140625" style="26"/>
    <col min="14849" max="14849" width="32.140625" style="26" bestFit="1" customWidth="1"/>
    <col min="14850" max="14850" width="21.42578125" style="26" bestFit="1" customWidth="1"/>
    <col min="14851" max="14851" width="11.5703125" style="26" bestFit="1" customWidth="1"/>
    <col min="14852" max="14852" width="12.42578125" style="26" bestFit="1" customWidth="1"/>
    <col min="14853" max="14853" width="10.5703125" style="26" bestFit="1" customWidth="1"/>
    <col min="14854" max="14855" width="9.140625" style="26"/>
    <col min="14856" max="14856" width="15.85546875" style="26" customWidth="1"/>
    <col min="14857" max="15104" width="9.140625" style="26"/>
    <col min="15105" max="15105" width="32.140625" style="26" bestFit="1" customWidth="1"/>
    <col min="15106" max="15106" width="21.42578125" style="26" bestFit="1" customWidth="1"/>
    <col min="15107" max="15107" width="11.5703125" style="26" bestFit="1" customWidth="1"/>
    <col min="15108" max="15108" width="12.42578125" style="26" bestFit="1" customWidth="1"/>
    <col min="15109" max="15109" width="10.5703125" style="26" bestFit="1" customWidth="1"/>
    <col min="15110" max="15111" width="9.140625" style="26"/>
    <col min="15112" max="15112" width="15.85546875" style="26" customWidth="1"/>
    <col min="15113" max="15360" width="9.140625" style="26"/>
    <col min="15361" max="15361" width="32.140625" style="26" bestFit="1" customWidth="1"/>
    <col min="15362" max="15362" width="21.42578125" style="26" bestFit="1" customWidth="1"/>
    <col min="15363" max="15363" width="11.5703125" style="26" bestFit="1" customWidth="1"/>
    <col min="15364" max="15364" width="12.42578125" style="26" bestFit="1" customWidth="1"/>
    <col min="15365" max="15365" width="10.5703125" style="26" bestFit="1" customWidth="1"/>
    <col min="15366" max="15367" width="9.140625" style="26"/>
    <col min="15368" max="15368" width="15.85546875" style="26" customWidth="1"/>
    <col min="15369" max="15616" width="9.140625" style="26"/>
    <col min="15617" max="15617" width="32.140625" style="26" bestFit="1" customWidth="1"/>
    <col min="15618" max="15618" width="21.42578125" style="26" bestFit="1" customWidth="1"/>
    <col min="15619" max="15619" width="11.5703125" style="26" bestFit="1" customWidth="1"/>
    <col min="15620" max="15620" width="12.42578125" style="26" bestFit="1" customWidth="1"/>
    <col min="15621" max="15621" width="10.5703125" style="26" bestFit="1" customWidth="1"/>
    <col min="15622" max="15623" width="9.140625" style="26"/>
    <col min="15624" max="15624" width="15.85546875" style="26" customWidth="1"/>
    <col min="15625" max="15872" width="9.140625" style="26"/>
    <col min="15873" max="15873" width="32.140625" style="26" bestFit="1" customWidth="1"/>
    <col min="15874" max="15874" width="21.42578125" style="26" bestFit="1" customWidth="1"/>
    <col min="15875" max="15875" width="11.5703125" style="26" bestFit="1" customWidth="1"/>
    <col min="15876" max="15876" width="12.42578125" style="26" bestFit="1" customWidth="1"/>
    <col min="15877" max="15877" width="10.5703125" style="26" bestFit="1" customWidth="1"/>
    <col min="15878" max="15879" width="9.140625" style="26"/>
    <col min="15880" max="15880" width="15.85546875" style="26" customWidth="1"/>
    <col min="15881" max="16128" width="9.140625" style="26"/>
    <col min="16129" max="16129" width="32.140625" style="26" bestFit="1" customWidth="1"/>
    <col min="16130" max="16130" width="21.42578125" style="26" bestFit="1" customWidth="1"/>
    <col min="16131" max="16131" width="11.5703125" style="26" bestFit="1" customWidth="1"/>
    <col min="16132" max="16132" width="12.42578125" style="26" bestFit="1" customWidth="1"/>
    <col min="16133" max="16133" width="10.5703125" style="26" bestFit="1" customWidth="1"/>
    <col min="16134" max="16135" width="9.140625" style="26"/>
    <col min="16136" max="16136" width="15.85546875" style="26" customWidth="1"/>
    <col min="16137" max="16384" width="9.140625" style="26"/>
  </cols>
  <sheetData>
    <row r="2" spans="1:9" x14ac:dyDescent="0.25">
      <c r="G2" s="137"/>
    </row>
    <row r="3" spans="1:9" x14ac:dyDescent="0.25">
      <c r="G3" s="155"/>
      <c r="I3" s="118"/>
    </row>
    <row r="4" spans="1:9" s="38" customFormat="1" x14ac:dyDescent="0.25">
      <c r="A4" s="46" t="s">
        <v>24</v>
      </c>
      <c r="B4" s="47"/>
      <c r="C4" s="47"/>
      <c r="D4" s="47"/>
      <c r="E4" s="47"/>
      <c r="F4" s="47"/>
      <c r="G4" s="155"/>
      <c r="I4" s="119"/>
    </row>
    <row r="5" spans="1:9" s="38" customFormat="1" x14ac:dyDescent="0.25">
      <c r="A5" s="48" t="s">
        <v>43</v>
      </c>
      <c r="B5" s="36" t="s">
        <v>114</v>
      </c>
      <c r="F5" s="49"/>
      <c r="G5" s="155"/>
      <c r="I5" s="120"/>
    </row>
    <row r="6" spans="1:9" s="38" customFormat="1" x14ac:dyDescent="0.25">
      <c r="A6" s="48" t="s">
        <v>75</v>
      </c>
      <c r="B6" s="36" t="s">
        <v>120</v>
      </c>
      <c r="F6" s="26"/>
      <c r="G6" s="155"/>
    </row>
    <row r="7" spans="1:9" s="38" customFormat="1" x14ac:dyDescent="0.25">
      <c r="A7" s="48" t="s">
        <v>103</v>
      </c>
      <c r="B7" s="36" t="s">
        <v>174</v>
      </c>
      <c r="F7" s="26"/>
    </row>
    <row r="8" spans="1:9" s="38" customFormat="1" x14ac:dyDescent="0.25">
      <c r="A8" s="48" t="s">
        <v>44</v>
      </c>
      <c r="B8" s="36" t="s">
        <v>121</v>
      </c>
      <c r="F8" s="26"/>
      <c r="G8" s="137"/>
    </row>
    <row r="9" spans="1:9" s="38" customFormat="1" x14ac:dyDescent="0.25">
      <c r="B9" s="36"/>
      <c r="C9" s="49"/>
      <c r="D9" s="49"/>
      <c r="E9" s="49"/>
      <c r="F9" s="26"/>
      <c r="G9" s="137"/>
    </row>
    <row r="10" spans="1:9" s="38" customFormat="1" x14ac:dyDescent="0.25">
      <c r="A10" s="46"/>
      <c r="C10" s="49"/>
      <c r="D10" s="49"/>
      <c r="E10" s="49"/>
    </row>
    <row r="11" spans="1:9" s="38" customFormat="1" x14ac:dyDescent="0.25">
      <c r="A11" s="168" t="s">
        <v>77</v>
      </c>
      <c r="B11" s="168"/>
      <c r="C11" s="49"/>
      <c r="D11" s="49"/>
      <c r="E11" s="49"/>
      <c r="F11" s="49"/>
      <c r="G11" s="49"/>
      <c r="H11" s="49"/>
    </row>
    <row r="12" spans="1:9" s="38" customFormat="1" x14ac:dyDescent="0.25">
      <c r="A12" s="39"/>
      <c r="B12" s="40" t="s">
        <v>13</v>
      </c>
      <c r="C12" s="40" t="s">
        <v>14</v>
      </c>
      <c r="D12" s="40" t="s">
        <v>54</v>
      </c>
      <c r="E12" s="49"/>
      <c r="F12" s="49"/>
    </row>
    <row r="13" spans="1:9" s="38" customFormat="1" x14ac:dyDescent="0.25">
      <c r="A13" s="42">
        <v>1</v>
      </c>
      <c r="B13" s="43" t="s">
        <v>3</v>
      </c>
      <c r="C13" s="68">
        <f>G59*D13</f>
        <v>142499.99717685001</v>
      </c>
      <c r="D13" s="131">
        <v>0.75</v>
      </c>
      <c r="E13" s="49"/>
      <c r="F13" s="49"/>
    </row>
    <row r="14" spans="1:9" s="38" customFormat="1" x14ac:dyDescent="0.25">
      <c r="A14" s="42">
        <v>2</v>
      </c>
      <c r="B14" s="43" t="s">
        <v>15</v>
      </c>
      <c r="C14" s="68">
        <f>G59*D14</f>
        <v>47499.999058950001</v>
      </c>
      <c r="D14" s="131">
        <v>0.25</v>
      </c>
      <c r="E14" s="49"/>
      <c r="F14" s="49"/>
    </row>
    <row r="15" spans="1:9" s="38" customFormat="1" x14ac:dyDescent="0.25">
      <c r="A15" s="42">
        <v>3</v>
      </c>
      <c r="B15" s="43" t="s">
        <v>17</v>
      </c>
      <c r="C15" s="68">
        <f>ROUND($C$27*D15/100,2)</f>
        <v>0</v>
      </c>
      <c r="D15" s="69"/>
      <c r="E15" s="49"/>
      <c r="F15" s="49"/>
    </row>
    <row r="16" spans="1:9" s="38" customFormat="1" x14ac:dyDescent="0.25">
      <c r="A16" s="42">
        <v>4</v>
      </c>
      <c r="B16" s="43" t="s">
        <v>16</v>
      </c>
      <c r="C16" s="68">
        <f>ROUND($C$27*D16/100,2)</f>
        <v>0</v>
      </c>
      <c r="D16" s="69"/>
      <c r="E16" s="49"/>
      <c r="F16" s="49"/>
    </row>
    <row r="17" spans="1:6" s="38" customFormat="1" x14ac:dyDescent="0.25">
      <c r="A17" s="42">
        <v>5</v>
      </c>
      <c r="B17" s="43" t="s">
        <v>45</v>
      </c>
      <c r="C17" s="68">
        <f>ROUND($C$27*D17/100,2)</f>
        <v>0</v>
      </c>
      <c r="D17" s="69"/>
      <c r="E17" s="49"/>
      <c r="F17" s="49"/>
    </row>
    <row r="18" spans="1:6" s="38" customFormat="1" x14ac:dyDescent="0.25">
      <c r="A18" s="169" t="s">
        <v>55</v>
      </c>
      <c r="B18" s="170"/>
      <c r="C18" s="50">
        <f>SUM(C13:C17)</f>
        <v>189999.9962358</v>
      </c>
      <c r="D18" s="136">
        <f>SUM(D13:D17)</f>
        <v>1</v>
      </c>
    </row>
    <row r="19" spans="1:6" s="38" customFormat="1" x14ac:dyDescent="0.25">
      <c r="A19" s="46"/>
      <c r="C19" s="49"/>
      <c r="D19" s="49"/>
      <c r="E19" s="49"/>
      <c r="F19" s="49"/>
    </row>
    <row r="20" spans="1:6" s="38" customFormat="1" x14ac:dyDescent="0.25">
      <c r="A20" s="171" t="s">
        <v>76</v>
      </c>
      <c r="B20" s="171"/>
    </row>
    <row r="21" spans="1:6" s="38" customFormat="1" x14ac:dyDescent="0.25">
      <c r="A21" s="172" t="s">
        <v>28</v>
      </c>
      <c r="B21" s="175"/>
      <c r="C21" s="40" t="s">
        <v>18</v>
      </c>
      <c r="D21" s="51" t="s">
        <v>41</v>
      </c>
      <c r="E21" s="52"/>
    </row>
    <row r="22" spans="1:6" s="38" customFormat="1" x14ac:dyDescent="0.25">
      <c r="A22" s="43" t="s">
        <v>6</v>
      </c>
      <c r="B22" s="43"/>
      <c r="C22" s="68">
        <f>G39</f>
        <v>45338.27994</v>
      </c>
      <c r="D22" s="68">
        <f>IFERROR((ROUND(C22/$C$25*100,2)),0)</f>
        <v>25.53</v>
      </c>
      <c r="E22" s="53"/>
    </row>
    <row r="23" spans="1:6" s="38" customFormat="1" x14ac:dyDescent="0.25">
      <c r="A23" s="99" t="s">
        <v>98</v>
      </c>
      <c r="B23" s="43"/>
      <c r="C23" s="68">
        <f>G44</f>
        <v>1200</v>
      </c>
      <c r="D23" s="68">
        <f>IFERROR((ROUND(C23/$C$25*100,2)),0)</f>
        <v>0.68</v>
      </c>
      <c r="E23" s="53"/>
    </row>
    <row r="24" spans="1:6" s="38" customFormat="1" x14ac:dyDescent="0.25">
      <c r="A24" s="99" t="s">
        <v>100</v>
      </c>
      <c r="B24" s="43"/>
      <c r="C24" s="68">
        <f>G47</f>
        <v>131031.81</v>
      </c>
      <c r="D24" s="68">
        <f>IFERROR((ROUND(C24/$C$25*100,2)),0)</f>
        <v>73.790000000000006</v>
      </c>
      <c r="E24" s="53"/>
    </row>
    <row r="25" spans="1:6" s="38" customFormat="1" x14ac:dyDescent="0.25">
      <c r="A25" s="176" t="s">
        <v>29</v>
      </c>
      <c r="B25" s="177"/>
      <c r="C25" s="70">
        <f>SUM(C22:C24)</f>
        <v>177570.08994000001</v>
      </c>
      <c r="D25" s="139"/>
      <c r="E25" s="53"/>
    </row>
    <row r="26" spans="1:6" s="38" customFormat="1" x14ac:dyDescent="0.25">
      <c r="A26" s="176" t="s">
        <v>30</v>
      </c>
      <c r="B26" s="177"/>
      <c r="C26" s="70">
        <f>G58</f>
        <v>12429.906295800001</v>
      </c>
      <c r="D26" s="70"/>
      <c r="E26" s="53"/>
    </row>
    <row r="27" spans="1:6" s="38" customFormat="1" x14ac:dyDescent="0.25">
      <c r="A27" s="172" t="s">
        <v>31</v>
      </c>
      <c r="B27" s="175"/>
      <c r="C27" s="71">
        <f>SUM(C25:C26)</f>
        <v>189999.9962358</v>
      </c>
      <c r="D27" s="71"/>
      <c r="E27" s="54"/>
    </row>
    <row r="28" spans="1:6" s="38" customFormat="1" x14ac:dyDescent="0.25"/>
    <row r="29" spans="1:6" s="38" customFormat="1" x14ac:dyDescent="0.25">
      <c r="A29" s="138" t="s">
        <v>72</v>
      </c>
      <c r="B29" s="138"/>
    </row>
    <row r="30" spans="1:6" s="38" customFormat="1" x14ac:dyDescent="0.25">
      <c r="A30" s="40"/>
      <c r="B30" s="40" t="s">
        <v>18</v>
      </c>
      <c r="C30" s="55"/>
    </row>
    <row r="31" spans="1:6" s="38" customFormat="1" x14ac:dyDescent="0.25">
      <c r="A31" s="43" t="s">
        <v>25</v>
      </c>
      <c r="B31" s="72">
        <v>0</v>
      </c>
    </row>
    <row r="32" spans="1:6" s="38" customFormat="1" x14ac:dyDescent="0.25">
      <c r="A32" s="43" t="s">
        <v>26</v>
      </c>
      <c r="B32" s="72">
        <f>C27</f>
        <v>189999.9962358</v>
      </c>
    </row>
    <row r="33" spans="1:11" s="38" customFormat="1" x14ac:dyDescent="0.25">
      <c r="A33" s="43" t="s">
        <v>27</v>
      </c>
      <c r="B33" s="72">
        <v>0</v>
      </c>
    </row>
    <row r="34" spans="1:11" s="38" customFormat="1" x14ac:dyDescent="0.25">
      <c r="A34" s="56" t="s">
        <v>18</v>
      </c>
      <c r="B34" s="50">
        <f>SUM(B31:B33)</f>
        <v>189999.9962358</v>
      </c>
    </row>
    <row r="35" spans="1:11" s="38" customFormat="1" x14ac:dyDescent="0.25"/>
    <row r="36" spans="1:11" s="38" customFormat="1" x14ac:dyDescent="0.25">
      <c r="A36" s="57" t="s">
        <v>113</v>
      </c>
      <c r="B36" s="46"/>
    </row>
    <row r="37" spans="1:11" s="38" customFormat="1" x14ac:dyDescent="0.25">
      <c r="A37" s="40" t="s">
        <v>32</v>
      </c>
      <c r="B37" s="40" t="s">
        <v>2</v>
      </c>
      <c r="C37" s="40" t="s">
        <v>33</v>
      </c>
      <c r="D37" s="40" t="s">
        <v>34</v>
      </c>
      <c r="E37" s="40" t="s">
        <v>40</v>
      </c>
      <c r="F37" s="40" t="s">
        <v>97</v>
      </c>
      <c r="G37" s="51" t="s">
        <v>18</v>
      </c>
      <c r="H37" s="134"/>
    </row>
    <row r="38" spans="1:11" s="38" customFormat="1" x14ac:dyDescent="0.25">
      <c r="A38" s="58" t="s">
        <v>35</v>
      </c>
      <c r="B38" s="59"/>
      <c r="C38" s="59"/>
      <c r="D38" s="59"/>
      <c r="E38" s="59"/>
      <c r="F38" s="59"/>
      <c r="G38" s="59"/>
    </row>
    <row r="39" spans="1:11" s="38" customFormat="1" x14ac:dyDescent="0.25">
      <c r="A39" s="40" t="s">
        <v>36</v>
      </c>
      <c r="B39" s="172" t="s">
        <v>6</v>
      </c>
      <c r="C39" s="173"/>
      <c r="D39" s="173"/>
      <c r="E39" s="173"/>
      <c r="F39" s="174"/>
      <c r="G39" s="73">
        <f>SUM(G40:G43)</f>
        <v>45338.27994</v>
      </c>
      <c r="H39" s="160"/>
      <c r="I39" s="160"/>
    </row>
    <row r="40" spans="1:11" s="31" customFormat="1" ht="110.25" x14ac:dyDescent="0.25">
      <c r="A40" s="162" t="s">
        <v>82</v>
      </c>
      <c r="B40" s="163" t="s">
        <v>175</v>
      </c>
      <c r="C40" s="163" t="s">
        <v>132</v>
      </c>
      <c r="D40" s="164" t="s">
        <v>52</v>
      </c>
      <c r="E40" s="164">
        <v>18</v>
      </c>
      <c r="F40" s="165">
        <v>1109.43</v>
      </c>
      <c r="G40" s="166">
        <v>19969.650000000001</v>
      </c>
      <c r="H40" s="159"/>
      <c r="K40" s="161"/>
    </row>
    <row r="41" spans="1:11" s="31" customFormat="1" ht="31.5" x14ac:dyDescent="0.25">
      <c r="A41" s="167" t="s">
        <v>171</v>
      </c>
      <c r="B41" s="163" t="s">
        <v>168</v>
      </c>
      <c r="C41" s="163" t="s">
        <v>169</v>
      </c>
      <c r="D41" s="164" t="s">
        <v>52</v>
      </c>
      <c r="E41" s="164">
        <v>6</v>
      </c>
      <c r="F41" s="165">
        <f>3378.45*90%</f>
        <v>3040.605</v>
      </c>
      <c r="G41" s="166">
        <f>18243.63</f>
        <v>18243.63</v>
      </c>
      <c r="H41" s="159"/>
    </row>
    <row r="42" spans="1:11" s="31" customFormat="1" ht="78.75" x14ac:dyDescent="0.25">
      <c r="A42" s="167" t="s">
        <v>172</v>
      </c>
      <c r="B42" s="163" t="s">
        <v>176</v>
      </c>
      <c r="C42" s="163" t="s">
        <v>123</v>
      </c>
      <c r="D42" s="164" t="s">
        <v>52</v>
      </c>
      <c r="E42" s="164">
        <v>18</v>
      </c>
      <c r="F42" s="165">
        <v>270.83332999999999</v>
      </c>
      <c r="G42" s="166">
        <f>E42*F42</f>
        <v>4874.9999399999997</v>
      </c>
      <c r="H42" s="135"/>
    </row>
    <row r="43" spans="1:11" s="31" customFormat="1" ht="78.75" x14ac:dyDescent="0.25">
      <c r="A43" s="167" t="s">
        <v>173</v>
      </c>
      <c r="B43" s="163" t="s">
        <v>170</v>
      </c>
      <c r="C43" s="163" t="s">
        <v>123</v>
      </c>
      <c r="D43" s="164" t="s">
        <v>52</v>
      </c>
      <c r="E43" s="164">
        <v>6</v>
      </c>
      <c r="F43" s="165">
        <v>375</v>
      </c>
      <c r="G43" s="166">
        <f>E43*F43</f>
        <v>2250</v>
      </c>
      <c r="H43" s="135"/>
    </row>
    <row r="44" spans="1:11" s="38" customFormat="1" x14ac:dyDescent="0.25">
      <c r="A44" s="40" t="s">
        <v>7</v>
      </c>
      <c r="B44" s="178" t="s">
        <v>98</v>
      </c>
      <c r="C44" s="179"/>
      <c r="D44" s="180"/>
      <c r="E44" s="180"/>
      <c r="F44" s="181"/>
      <c r="G44" s="73">
        <f>SUM(G45:G46)</f>
        <v>1200</v>
      </c>
    </row>
    <row r="45" spans="1:11" s="31" customFormat="1" ht="161.25" customHeight="1" x14ac:dyDescent="0.25">
      <c r="A45" s="35" t="s">
        <v>88</v>
      </c>
      <c r="B45" s="146" t="s">
        <v>137</v>
      </c>
      <c r="C45" s="146" t="s">
        <v>165</v>
      </c>
      <c r="D45" s="29" t="s">
        <v>53</v>
      </c>
      <c r="E45" s="128">
        <v>15</v>
      </c>
      <c r="F45" s="128">
        <f>(20+60)/2</f>
        <v>40</v>
      </c>
      <c r="G45" s="128">
        <f>ROUND(E45*F45,2)</f>
        <v>600</v>
      </c>
      <c r="H45" s="140"/>
    </row>
    <row r="46" spans="1:11" s="31" customFormat="1" ht="141.75" x14ac:dyDescent="0.25">
      <c r="A46" s="35" t="s">
        <v>109</v>
      </c>
      <c r="B46" s="146" t="s">
        <v>135</v>
      </c>
      <c r="C46" s="121" t="s">
        <v>136</v>
      </c>
      <c r="D46" s="29" t="s">
        <v>53</v>
      </c>
      <c r="E46" s="129">
        <v>15</v>
      </c>
      <c r="F46" s="129">
        <v>40</v>
      </c>
      <c r="G46" s="130">
        <f>ROUND(E46*F46,2)</f>
        <v>600</v>
      </c>
    </row>
    <row r="47" spans="1:11" s="38" customFormat="1" x14ac:dyDescent="0.25">
      <c r="A47" s="40" t="s">
        <v>8</v>
      </c>
      <c r="B47" s="172" t="s">
        <v>9</v>
      </c>
      <c r="C47" s="173"/>
      <c r="D47" s="173"/>
      <c r="E47" s="173"/>
      <c r="F47" s="174"/>
      <c r="G47" s="73">
        <f>SUM(G49:G56)</f>
        <v>131031.81</v>
      </c>
    </row>
    <row r="48" spans="1:11" s="127" customFormat="1" x14ac:dyDescent="0.25">
      <c r="A48" s="122"/>
      <c r="B48" s="123" t="s">
        <v>115</v>
      </c>
      <c r="C48" s="124"/>
      <c r="D48" s="124"/>
      <c r="E48" s="124"/>
      <c r="F48" s="125"/>
      <c r="G48" s="126"/>
    </row>
    <row r="49" spans="1:9" s="31" customFormat="1" ht="94.5" x14ac:dyDescent="0.25">
      <c r="A49" s="35" t="s">
        <v>125</v>
      </c>
      <c r="B49" s="141" t="s">
        <v>138</v>
      </c>
      <c r="C49" s="141" t="s">
        <v>133</v>
      </c>
      <c r="D49" s="142" t="s">
        <v>53</v>
      </c>
      <c r="E49" s="143">
        <v>6</v>
      </c>
      <c r="F49" s="144">
        <v>1199.9675</v>
      </c>
      <c r="G49" s="145">
        <f>ROUND(E49*F49,2)</f>
        <v>7199.81</v>
      </c>
      <c r="H49" s="135"/>
    </row>
    <row r="50" spans="1:9" s="31" customFormat="1" ht="47.25" x14ac:dyDescent="0.25">
      <c r="A50" s="35" t="s">
        <v>126</v>
      </c>
      <c r="B50" s="141" t="s">
        <v>122</v>
      </c>
      <c r="C50" s="141" t="s">
        <v>139</v>
      </c>
      <c r="D50" s="142" t="s">
        <v>53</v>
      </c>
      <c r="E50" s="143">
        <v>4</v>
      </c>
      <c r="F50" s="144">
        <v>150</v>
      </c>
      <c r="G50" s="145">
        <f t="shared" ref="G50:G56" si="0">ROUND(E50*F50,2)</f>
        <v>600</v>
      </c>
    </row>
    <row r="51" spans="1:9" s="31" customFormat="1" ht="78.75" x14ac:dyDescent="0.25">
      <c r="A51" s="35" t="s">
        <v>127</v>
      </c>
      <c r="B51" s="141" t="s">
        <v>140</v>
      </c>
      <c r="C51" s="141" t="s">
        <v>141</v>
      </c>
      <c r="D51" s="142" t="s">
        <v>53</v>
      </c>
      <c r="E51" s="143">
        <v>8</v>
      </c>
      <c r="F51" s="144">
        <f>147</f>
        <v>147</v>
      </c>
      <c r="G51" s="145">
        <f>E51*F51</f>
        <v>1176</v>
      </c>
    </row>
    <row r="52" spans="1:9" s="31" customFormat="1" ht="47.25" x14ac:dyDescent="0.25">
      <c r="A52" s="35" t="s">
        <v>128</v>
      </c>
      <c r="B52" s="141" t="s">
        <v>142</v>
      </c>
      <c r="C52" s="141" t="s">
        <v>143</v>
      </c>
      <c r="D52" s="142" t="s">
        <v>53</v>
      </c>
      <c r="E52" s="143">
        <v>120</v>
      </c>
      <c r="F52" s="144">
        <v>2.5</v>
      </c>
      <c r="G52" s="145">
        <f>E52*F52</f>
        <v>300</v>
      </c>
    </row>
    <row r="53" spans="1:9" s="31" customFormat="1" x14ac:dyDescent="0.25">
      <c r="A53" s="35"/>
      <c r="B53" s="188" t="s">
        <v>116</v>
      </c>
      <c r="C53" s="189"/>
      <c r="D53" s="189"/>
      <c r="E53" s="189"/>
      <c r="F53" s="190"/>
      <c r="G53" s="72"/>
    </row>
    <row r="54" spans="1:9" s="31" customFormat="1" ht="63" x14ac:dyDescent="0.25">
      <c r="A54" s="35" t="s">
        <v>129</v>
      </c>
      <c r="B54" s="146" t="s">
        <v>117</v>
      </c>
      <c r="C54" s="146" t="s">
        <v>119</v>
      </c>
      <c r="D54" s="147" t="s">
        <v>53</v>
      </c>
      <c r="E54" s="148">
        <v>1</v>
      </c>
      <c r="F54" s="149">
        <v>115640</v>
      </c>
      <c r="G54" s="150">
        <f>E54*F54</f>
        <v>115640</v>
      </c>
    </row>
    <row r="55" spans="1:9" s="31" customFormat="1" ht="47.25" x14ac:dyDescent="0.25">
      <c r="A55" s="35" t="s">
        <v>130</v>
      </c>
      <c r="B55" s="147" t="s">
        <v>118</v>
      </c>
      <c r="C55" s="146" t="s">
        <v>124</v>
      </c>
      <c r="D55" s="147" t="s">
        <v>53</v>
      </c>
      <c r="E55" s="148">
        <v>1</v>
      </c>
      <c r="F55" s="149">
        <v>5202</v>
      </c>
      <c r="G55" s="150">
        <f>E55*F55</f>
        <v>5202</v>
      </c>
      <c r="H55" s="135"/>
    </row>
    <row r="56" spans="1:9" s="31" customFormat="1" ht="47.25" x14ac:dyDescent="0.25">
      <c r="A56" s="35" t="s">
        <v>131</v>
      </c>
      <c r="B56" s="146" t="s">
        <v>134</v>
      </c>
      <c r="C56" s="146" t="s">
        <v>144</v>
      </c>
      <c r="D56" s="147" t="s">
        <v>53</v>
      </c>
      <c r="E56" s="148">
        <v>1</v>
      </c>
      <c r="F56" s="148">
        <v>914</v>
      </c>
      <c r="G56" s="151">
        <f t="shared" si="0"/>
        <v>914</v>
      </c>
    </row>
    <row r="57" spans="1:9" s="38" customFormat="1" x14ac:dyDescent="0.25">
      <c r="A57" s="182" t="s">
        <v>38</v>
      </c>
      <c r="B57" s="183"/>
      <c r="C57" s="183"/>
      <c r="D57" s="183"/>
      <c r="E57" s="183"/>
      <c r="F57" s="184"/>
      <c r="G57" s="50">
        <f>SUM(G39,G44,G47)</f>
        <v>177570.08994000001</v>
      </c>
    </row>
    <row r="58" spans="1:9" s="31" customFormat="1" x14ac:dyDescent="0.25">
      <c r="A58" s="185" t="s">
        <v>39</v>
      </c>
      <c r="B58" s="186"/>
      <c r="C58" s="186"/>
      <c r="D58" s="186"/>
      <c r="E58" s="186"/>
      <c r="F58" s="187"/>
      <c r="G58" s="74">
        <f>7%*G57</f>
        <v>12429.906295800001</v>
      </c>
    </row>
    <row r="59" spans="1:9" s="38" customFormat="1" x14ac:dyDescent="0.25">
      <c r="A59" s="172" t="s">
        <v>10</v>
      </c>
      <c r="B59" s="173"/>
      <c r="C59" s="173"/>
      <c r="D59" s="173"/>
      <c r="E59" s="173"/>
      <c r="F59" s="174"/>
      <c r="G59" s="73">
        <f>SUM(G57:G58)</f>
        <v>189999.9962358</v>
      </c>
      <c r="H59" s="132"/>
      <c r="I59" s="133"/>
    </row>
    <row r="60" spans="1:9" s="38" customFormat="1" x14ac:dyDescent="0.25"/>
    <row r="61" spans="1:9" s="38" customFormat="1" x14ac:dyDescent="0.25"/>
    <row r="62" spans="1:9" s="38" customFormat="1" x14ac:dyDescent="0.25"/>
  </sheetData>
  <sheetProtection formatCells="0" formatColumns="0" formatRows="0" insertRows="0" deleteRows="0" selectLockedCells="1"/>
  <dataConsolidate/>
  <mergeCells count="14">
    <mergeCell ref="A11:B11"/>
    <mergeCell ref="A18:B18"/>
    <mergeCell ref="A20:B20"/>
    <mergeCell ref="A59:F59"/>
    <mergeCell ref="A21:B21"/>
    <mergeCell ref="A25:B25"/>
    <mergeCell ref="A27:B27"/>
    <mergeCell ref="B39:F39"/>
    <mergeCell ref="B44:F44"/>
    <mergeCell ref="B47:F47"/>
    <mergeCell ref="A57:F57"/>
    <mergeCell ref="A58:F58"/>
    <mergeCell ref="A26:B26"/>
    <mergeCell ref="B53:F53"/>
  </mergeCells>
  <conditionalFormatting sqref="E12">
    <cfRule type="cellIs" dxfId="29" priority="6" operator="notBetween">
      <formula>0</formula>
      <formula>75</formula>
    </cfRule>
  </conditionalFormatting>
  <dataValidations xWindow="625" yWindow="324" count="14">
    <dataValidation type="decimal" operator="equal" allowBlank="1" showInputMessage="1" showErrorMessage="1" promptTitle="Tähelepanu!" prompt="AMIF tulu peab võrduma AMIF kuluga." sqref="B65562 IW65562 SS65562 ACO65562 AMK65562 AWG65562 BGC65562 BPY65562 BZU65562 CJQ65562 CTM65562 DDI65562 DNE65562 DXA65562 EGW65562 EQS65562 FAO65562 FKK65562 FUG65562 GEC65562 GNY65562 GXU65562 HHQ65562 HRM65562 IBI65562 ILE65562 IVA65562 JEW65562 JOS65562 JYO65562 KIK65562 KSG65562 LCC65562 LLY65562 LVU65562 MFQ65562 MPM65562 MZI65562 NJE65562 NTA65562 OCW65562 OMS65562 OWO65562 PGK65562 PQG65562 QAC65562 QJY65562 QTU65562 RDQ65562 RNM65562 RXI65562 SHE65562 SRA65562 TAW65562 TKS65562 TUO65562 UEK65562 UOG65562 UYC65562 VHY65562 VRU65562 WBQ65562 WLM65562 WVI65562 B131098 IW131098 SS131098 ACO131098 AMK131098 AWG131098 BGC131098 BPY131098 BZU131098 CJQ131098 CTM131098 DDI131098 DNE131098 DXA131098 EGW131098 EQS131098 FAO131098 FKK131098 FUG131098 GEC131098 GNY131098 GXU131098 HHQ131098 HRM131098 IBI131098 ILE131098 IVA131098 JEW131098 JOS131098 JYO131098 KIK131098 KSG131098 LCC131098 LLY131098 LVU131098 MFQ131098 MPM131098 MZI131098 NJE131098 NTA131098 OCW131098 OMS131098 OWO131098 PGK131098 PQG131098 QAC131098 QJY131098 QTU131098 RDQ131098 RNM131098 RXI131098 SHE131098 SRA131098 TAW131098 TKS131098 TUO131098 UEK131098 UOG131098 UYC131098 VHY131098 VRU131098 WBQ131098 WLM131098 WVI131098 B196634 IW196634 SS196634 ACO196634 AMK196634 AWG196634 BGC196634 BPY196634 BZU196634 CJQ196634 CTM196634 DDI196634 DNE196634 DXA196634 EGW196634 EQS196634 FAO196634 FKK196634 FUG196634 GEC196634 GNY196634 GXU196634 HHQ196634 HRM196634 IBI196634 ILE196634 IVA196634 JEW196634 JOS196634 JYO196634 KIK196634 KSG196634 LCC196634 LLY196634 LVU196634 MFQ196634 MPM196634 MZI196634 NJE196634 NTA196634 OCW196634 OMS196634 OWO196634 PGK196634 PQG196634 QAC196634 QJY196634 QTU196634 RDQ196634 RNM196634 RXI196634 SHE196634 SRA196634 TAW196634 TKS196634 TUO196634 UEK196634 UOG196634 UYC196634 VHY196634 VRU196634 WBQ196634 WLM196634 WVI196634 B262170 IW262170 SS262170 ACO262170 AMK262170 AWG262170 BGC262170 BPY262170 BZU262170 CJQ262170 CTM262170 DDI262170 DNE262170 DXA262170 EGW262170 EQS262170 FAO262170 FKK262170 FUG262170 GEC262170 GNY262170 GXU262170 HHQ262170 HRM262170 IBI262170 ILE262170 IVA262170 JEW262170 JOS262170 JYO262170 KIK262170 KSG262170 LCC262170 LLY262170 LVU262170 MFQ262170 MPM262170 MZI262170 NJE262170 NTA262170 OCW262170 OMS262170 OWO262170 PGK262170 PQG262170 QAC262170 QJY262170 QTU262170 RDQ262170 RNM262170 RXI262170 SHE262170 SRA262170 TAW262170 TKS262170 TUO262170 UEK262170 UOG262170 UYC262170 VHY262170 VRU262170 WBQ262170 WLM262170 WVI262170 B327706 IW327706 SS327706 ACO327706 AMK327706 AWG327706 BGC327706 BPY327706 BZU327706 CJQ327706 CTM327706 DDI327706 DNE327706 DXA327706 EGW327706 EQS327706 FAO327706 FKK327706 FUG327706 GEC327706 GNY327706 GXU327706 HHQ327706 HRM327706 IBI327706 ILE327706 IVA327706 JEW327706 JOS327706 JYO327706 KIK327706 KSG327706 LCC327706 LLY327706 LVU327706 MFQ327706 MPM327706 MZI327706 NJE327706 NTA327706 OCW327706 OMS327706 OWO327706 PGK327706 PQG327706 QAC327706 QJY327706 QTU327706 RDQ327706 RNM327706 RXI327706 SHE327706 SRA327706 TAW327706 TKS327706 TUO327706 UEK327706 UOG327706 UYC327706 VHY327706 VRU327706 WBQ327706 WLM327706 WVI327706 B393242 IW393242 SS393242 ACO393242 AMK393242 AWG393242 BGC393242 BPY393242 BZU393242 CJQ393242 CTM393242 DDI393242 DNE393242 DXA393242 EGW393242 EQS393242 FAO393242 FKK393242 FUG393242 GEC393242 GNY393242 GXU393242 HHQ393242 HRM393242 IBI393242 ILE393242 IVA393242 JEW393242 JOS393242 JYO393242 KIK393242 KSG393242 LCC393242 LLY393242 LVU393242 MFQ393242 MPM393242 MZI393242 NJE393242 NTA393242 OCW393242 OMS393242 OWO393242 PGK393242 PQG393242 QAC393242 QJY393242 QTU393242 RDQ393242 RNM393242 RXI393242 SHE393242 SRA393242 TAW393242 TKS393242 TUO393242 UEK393242 UOG393242 UYC393242 VHY393242 VRU393242 WBQ393242 WLM393242 WVI393242 B458778 IW458778 SS458778 ACO458778 AMK458778 AWG458778 BGC458778 BPY458778 BZU458778 CJQ458778 CTM458778 DDI458778 DNE458778 DXA458778 EGW458778 EQS458778 FAO458778 FKK458778 FUG458778 GEC458778 GNY458778 GXU458778 HHQ458778 HRM458778 IBI458778 ILE458778 IVA458778 JEW458778 JOS458778 JYO458778 KIK458778 KSG458778 LCC458778 LLY458778 LVU458778 MFQ458778 MPM458778 MZI458778 NJE458778 NTA458778 OCW458778 OMS458778 OWO458778 PGK458778 PQG458778 QAC458778 QJY458778 QTU458778 RDQ458778 RNM458778 RXI458778 SHE458778 SRA458778 TAW458778 TKS458778 TUO458778 UEK458778 UOG458778 UYC458778 VHY458778 VRU458778 WBQ458778 WLM458778 WVI458778 B524314 IW524314 SS524314 ACO524314 AMK524314 AWG524314 BGC524314 BPY524314 BZU524314 CJQ524314 CTM524314 DDI524314 DNE524314 DXA524314 EGW524314 EQS524314 FAO524314 FKK524314 FUG524314 GEC524314 GNY524314 GXU524314 HHQ524314 HRM524314 IBI524314 ILE524314 IVA524314 JEW524314 JOS524314 JYO524314 KIK524314 KSG524314 LCC524314 LLY524314 LVU524314 MFQ524314 MPM524314 MZI524314 NJE524314 NTA524314 OCW524314 OMS524314 OWO524314 PGK524314 PQG524314 QAC524314 QJY524314 QTU524314 RDQ524314 RNM524314 RXI524314 SHE524314 SRA524314 TAW524314 TKS524314 TUO524314 UEK524314 UOG524314 UYC524314 VHY524314 VRU524314 WBQ524314 WLM524314 WVI524314 B589850 IW589850 SS589850 ACO589850 AMK589850 AWG589850 BGC589850 BPY589850 BZU589850 CJQ589850 CTM589850 DDI589850 DNE589850 DXA589850 EGW589850 EQS589850 FAO589850 FKK589850 FUG589850 GEC589850 GNY589850 GXU589850 HHQ589850 HRM589850 IBI589850 ILE589850 IVA589850 JEW589850 JOS589850 JYO589850 KIK589850 KSG589850 LCC589850 LLY589850 LVU589850 MFQ589850 MPM589850 MZI589850 NJE589850 NTA589850 OCW589850 OMS589850 OWO589850 PGK589850 PQG589850 QAC589850 QJY589850 QTU589850 RDQ589850 RNM589850 RXI589850 SHE589850 SRA589850 TAW589850 TKS589850 TUO589850 UEK589850 UOG589850 UYC589850 VHY589850 VRU589850 WBQ589850 WLM589850 WVI589850 B655386 IW655386 SS655386 ACO655386 AMK655386 AWG655386 BGC655386 BPY655386 BZU655386 CJQ655386 CTM655386 DDI655386 DNE655386 DXA655386 EGW655386 EQS655386 FAO655386 FKK655386 FUG655386 GEC655386 GNY655386 GXU655386 HHQ655386 HRM655386 IBI655386 ILE655386 IVA655386 JEW655386 JOS655386 JYO655386 KIK655386 KSG655386 LCC655386 LLY655386 LVU655386 MFQ655386 MPM655386 MZI655386 NJE655386 NTA655386 OCW655386 OMS655386 OWO655386 PGK655386 PQG655386 QAC655386 QJY655386 QTU655386 RDQ655386 RNM655386 RXI655386 SHE655386 SRA655386 TAW655386 TKS655386 TUO655386 UEK655386 UOG655386 UYC655386 VHY655386 VRU655386 WBQ655386 WLM655386 WVI655386 B720922 IW720922 SS720922 ACO720922 AMK720922 AWG720922 BGC720922 BPY720922 BZU720922 CJQ720922 CTM720922 DDI720922 DNE720922 DXA720922 EGW720922 EQS720922 FAO720922 FKK720922 FUG720922 GEC720922 GNY720922 GXU720922 HHQ720922 HRM720922 IBI720922 ILE720922 IVA720922 JEW720922 JOS720922 JYO720922 KIK720922 KSG720922 LCC720922 LLY720922 LVU720922 MFQ720922 MPM720922 MZI720922 NJE720922 NTA720922 OCW720922 OMS720922 OWO720922 PGK720922 PQG720922 QAC720922 QJY720922 QTU720922 RDQ720922 RNM720922 RXI720922 SHE720922 SRA720922 TAW720922 TKS720922 TUO720922 UEK720922 UOG720922 UYC720922 VHY720922 VRU720922 WBQ720922 WLM720922 WVI720922 B786458 IW786458 SS786458 ACO786458 AMK786458 AWG786458 BGC786458 BPY786458 BZU786458 CJQ786458 CTM786458 DDI786458 DNE786458 DXA786458 EGW786458 EQS786458 FAO786458 FKK786458 FUG786458 GEC786458 GNY786458 GXU786458 HHQ786458 HRM786458 IBI786458 ILE786458 IVA786458 JEW786458 JOS786458 JYO786458 KIK786458 KSG786458 LCC786458 LLY786458 LVU786458 MFQ786458 MPM786458 MZI786458 NJE786458 NTA786458 OCW786458 OMS786458 OWO786458 PGK786458 PQG786458 QAC786458 QJY786458 QTU786458 RDQ786458 RNM786458 RXI786458 SHE786458 SRA786458 TAW786458 TKS786458 TUO786458 UEK786458 UOG786458 UYC786458 VHY786458 VRU786458 WBQ786458 WLM786458 WVI786458 B851994 IW851994 SS851994 ACO851994 AMK851994 AWG851994 BGC851994 BPY851994 BZU851994 CJQ851994 CTM851994 DDI851994 DNE851994 DXA851994 EGW851994 EQS851994 FAO851994 FKK851994 FUG851994 GEC851994 GNY851994 GXU851994 HHQ851994 HRM851994 IBI851994 ILE851994 IVA851994 JEW851994 JOS851994 JYO851994 KIK851994 KSG851994 LCC851994 LLY851994 LVU851994 MFQ851994 MPM851994 MZI851994 NJE851994 NTA851994 OCW851994 OMS851994 OWO851994 PGK851994 PQG851994 QAC851994 QJY851994 QTU851994 RDQ851994 RNM851994 RXI851994 SHE851994 SRA851994 TAW851994 TKS851994 TUO851994 UEK851994 UOG851994 UYC851994 VHY851994 VRU851994 WBQ851994 WLM851994 WVI851994 B917530 IW917530 SS917530 ACO917530 AMK917530 AWG917530 BGC917530 BPY917530 BZU917530 CJQ917530 CTM917530 DDI917530 DNE917530 DXA917530 EGW917530 EQS917530 FAO917530 FKK917530 FUG917530 GEC917530 GNY917530 GXU917530 HHQ917530 HRM917530 IBI917530 ILE917530 IVA917530 JEW917530 JOS917530 JYO917530 KIK917530 KSG917530 LCC917530 LLY917530 LVU917530 MFQ917530 MPM917530 MZI917530 NJE917530 NTA917530 OCW917530 OMS917530 OWO917530 PGK917530 PQG917530 QAC917530 QJY917530 QTU917530 RDQ917530 RNM917530 RXI917530 SHE917530 SRA917530 TAW917530 TKS917530 TUO917530 UEK917530 UOG917530 UYC917530 VHY917530 VRU917530 WBQ917530 WLM917530 WVI917530 B983066 IW983066 SS983066 ACO983066 AMK983066 AWG983066 BGC983066 BPY983066 BZU983066 CJQ983066 CTM983066 DDI983066 DNE983066 DXA983066 EGW983066 EQS983066 FAO983066 FKK983066 FUG983066 GEC983066 GNY983066 GXU983066 HHQ983066 HRM983066 IBI983066 ILE983066 IVA983066 JEW983066 JOS983066 JYO983066 KIK983066 KSG983066 LCC983066 LLY983066 LVU983066 MFQ983066 MPM983066 MZI983066 NJE983066 NTA983066 OCW983066 OMS983066 OWO983066 PGK983066 PQG983066 QAC983066 QJY983066 QTU983066 RDQ983066 RNM983066 RXI983066 SHE983066 SRA983066 TAW983066 TKS983066 TUO983066 UEK983066 UOG983066 UYC983066 VHY983066 VRU983066 WBQ983066 WLM983066 WVI983066" xr:uid="{00000000-0002-0000-0000-000000000000}">
      <formula1>G65549</formula1>
    </dataValidation>
    <dataValidation type="decimal" operator="equal" allowBlank="1" showInputMessage="1" showErrorMessage="1" promptTitle="Tähelepanu!" prompt="Kogusumma peab olema võrdne projekti kogukuludega." sqref="B65558 IW65558 SS65558 ACO65558 AMK65558 AWG65558 BGC65558 BPY65558 BZU65558 CJQ65558 CTM65558 DDI65558 DNE65558 DXA65558 EGW65558 EQS65558 FAO65558 FKK65558 FUG65558 GEC65558 GNY65558 GXU65558 HHQ65558 HRM65558 IBI65558 ILE65558 IVA65558 JEW65558 JOS65558 JYO65558 KIK65558 KSG65558 LCC65558 LLY65558 LVU65558 MFQ65558 MPM65558 MZI65558 NJE65558 NTA65558 OCW65558 OMS65558 OWO65558 PGK65558 PQG65558 QAC65558 QJY65558 QTU65558 RDQ65558 RNM65558 RXI65558 SHE65558 SRA65558 TAW65558 TKS65558 TUO65558 UEK65558 UOG65558 UYC65558 VHY65558 VRU65558 WBQ65558 WLM65558 WVI65558 B131094 IW131094 SS131094 ACO131094 AMK131094 AWG131094 BGC131094 BPY131094 BZU131094 CJQ131094 CTM131094 DDI131094 DNE131094 DXA131094 EGW131094 EQS131094 FAO131094 FKK131094 FUG131094 GEC131094 GNY131094 GXU131094 HHQ131094 HRM131094 IBI131094 ILE131094 IVA131094 JEW131094 JOS131094 JYO131094 KIK131094 KSG131094 LCC131094 LLY131094 LVU131094 MFQ131094 MPM131094 MZI131094 NJE131094 NTA131094 OCW131094 OMS131094 OWO131094 PGK131094 PQG131094 QAC131094 QJY131094 QTU131094 RDQ131094 RNM131094 RXI131094 SHE131094 SRA131094 TAW131094 TKS131094 TUO131094 UEK131094 UOG131094 UYC131094 VHY131094 VRU131094 WBQ131094 WLM131094 WVI131094 B196630 IW196630 SS196630 ACO196630 AMK196630 AWG196630 BGC196630 BPY196630 BZU196630 CJQ196630 CTM196630 DDI196630 DNE196630 DXA196630 EGW196630 EQS196630 FAO196630 FKK196630 FUG196630 GEC196630 GNY196630 GXU196630 HHQ196630 HRM196630 IBI196630 ILE196630 IVA196630 JEW196630 JOS196630 JYO196630 KIK196630 KSG196630 LCC196630 LLY196630 LVU196630 MFQ196630 MPM196630 MZI196630 NJE196630 NTA196630 OCW196630 OMS196630 OWO196630 PGK196630 PQG196630 QAC196630 QJY196630 QTU196630 RDQ196630 RNM196630 RXI196630 SHE196630 SRA196630 TAW196630 TKS196630 TUO196630 UEK196630 UOG196630 UYC196630 VHY196630 VRU196630 WBQ196630 WLM196630 WVI196630 B262166 IW262166 SS262166 ACO262166 AMK262166 AWG262166 BGC262166 BPY262166 BZU262166 CJQ262166 CTM262166 DDI262166 DNE262166 DXA262166 EGW262166 EQS262166 FAO262166 FKK262166 FUG262166 GEC262166 GNY262166 GXU262166 HHQ262166 HRM262166 IBI262166 ILE262166 IVA262166 JEW262166 JOS262166 JYO262166 KIK262166 KSG262166 LCC262166 LLY262166 LVU262166 MFQ262166 MPM262166 MZI262166 NJE262166 NTA262166 OCW262166 OMS262166 OWO262166 PGK262166 PQG262166 QAC262166 QJY262166 QTU262166 RDQ262166 RNM262166 RXI262166 SHE262166 SRA262166 TAW262166 TKS262166 TUO262166 UEK262166 UOG262166 UYC262166 VHY262166 VRU262166 WBQ262166 WLM262166 WVI262166 B327702 IW327702 SS327702 ACO327702 AMK327702 AWG327702 BGC327702 BPY327702 BZU327702 CJQ327702 CTM327702 DDI327702 DNE327702 DXA327702 EGW327702 EQS327702 FAO327702 FKK327702 FUG327702 GEC327702 GNY327702 GXU327702 HHQ327702 HRM327702 IBI327702 ILE327702 IVA327702 JEW327702 JOS327702 JYO327702 KIK327702 KSG327702 LCC327702 LLY327702 LVU327702 MFQ327702 MPM327702 MZI327702 NJE327702 NTA327702 OCW327702 OMS327702 OWO327702 PGK327702 PQG327702 QAC327702 QJY327702 QTU327702 RDQ327702 RNM327702 RXI327702 SHE327702 SRA327702 TAW327702 TKS327702 TUO327702 UEK327702 UOG327702 UYC327702 VHY327702 VRU327702 WBQ327702 WLM327702 WVI327702 B393238 IW393238 SS393238 ACO393238 AMK393238 AWG393238 BGC393238 BPY393238 BZU393238 CJQ393238 CTM393238 DDI393238 DNE393238 DXA393238 EGW393238 EQS393238 FAO393238 FKK393238 FUG393238 GEC393238 GNY393238 GXU393238 HHQ393238 HRM393238 IBI393238 ILE393238 IVA393238 JEW393238 JOS393238 JYO393238 KIK393238 KSG393238 LCC393238 LLY393238 LVU393238 MFQ393238 MPM393238 MZI393238 NJE393238 NTA393238 OCW393238 OMS393238 OWO393238 PGK393238 PQG393238 QAC393238 QJY393238 QTU393238 RDQ393238 RNM393238 RXI393238 SHE393238 SRA393238 TAW393238 TKS393238 TUO393238 UEK393238 UOG393238 UYC393238 VHY393238 VRU393238 WBQ393238 WLM393238 WVI393238 B458774 IW458774 SS458774 ACO458774 AMK458774 AWG458774 BGC458774 BPY458774 BZU458774 CJQ458774 CTM458774 DDI458774 DNE458774 DXA458774 EGW458774 EQS458774 FAO458774 FKK458774 FUG458774 GEC458774 GNY458774 GXU458774 HHQ458774 HRM458774 IBI458774 ILE458774 IVA458774 JEW458774 JOS458774 JYO458774 KIK458774 KSG458774 LCC458774 LLY458774 LVU458774 MFQ458774 MPM458774 MZI458774 NJE458774 NTA458774 OCW458774 OMS458774 OWO458774 PGK458774 PQG458774 QAC458774 QJY458774 QTU458774 RDQ458774 RNM458774 RXI458774 SHE458774 SRA458774 TAW458774 TKS458774 TUO458774 UEK458774 UOG458774 UYC458774 VHY458774 VRU458774 WBQ458774 WLM458774 WVI458774 B524310 IW524310 SS524310 ACO524310 AMK524310 AWG524310 BGC524310 BPY524310 BZU524310 CJQ524310 CTM524310 DDI524310 DNE524310 DXA524310 EGW524310 EQS524310 FAO524310 FKK524310 FUG524310 GEC524310 GNY524310 GXU524310 HHQ524310 HRM524310 IBI524310 ILE524310 IVA524310 JEW524310 JOS524310 JYO524310 KIK524310 KSG524310 LCC524310 LLY524310 LVU524310 MFQ524310 MPM524310 MZI524310 NJE524310 NTA524310 OCW524310 OMS524310 OWO524310 PGK524310 PQG524310 QAC524310 QJY524310 QTU524310 RDQ524310 RNM524310 RXI524310 SHE524310 SRA524310 TAW524310 TKS524310 TUO524310 UEK524310 UOG524310 UYC524310 VHY524310 VRU524310 WBQ524310 WLM524310 WVI524310 B589846 IW589846 SS589846 ACO589846 AMK589846 AWG589846 BGC589846 BPY589846 BZU589846 CJQ589846 CTM589846 DDI589846 DNE589846 DXA589846 EGW589846 EQS589846 FAO589846 FKK589846 FUG589846 GEC589846 GNY589846 GXU589846 HHQ589846 HRM589846 IBI589846 ILE589846 IVA589846 JEW589846 JOS589846 JYO589846 KIK589846 KSG589846 LCC589846 LLY589846 LVU589846 MFQ589846 MPM589846 MZI589846 NJE589846 NTA589846 OCW589846 OMS589846 OWO589846 PGK589846 PQG589846 QAC589846 QJY589846 QTU589846 RDQ589846 RNM589846 RXI589846 SHE589846 SRA589846 TAW589846 TKS589846 TUO589846 UEK589846 UOG589846 UYC589846 VHY589846 VRU589846 WBQ589846 WLM589846 WVI589846 B655382 IW655382 SS655382 ACO655382 AMK655382 AWG655382 BGC655382 BPY655382 BZU655382 CJQ655382 CTM655382 DDI655382 DNE655382 DXA655382 EGW655382 EQS655382 FAO655382 FKK655382 FUG655382 GEC655382 GNY655382 GXU655382 HHQ655382 HRM655382 IBI655382 ILE655382 IVA655382 JEW655382 JOS655382 JYO655382 KIK655382 KSG655382 LCC655382 LLY655382 LVU655382 MFQ655382 MPM655382 MZI655382 NJE655382 NTA655382 OCW655382 OMS655382 OWO655382 PGK655382 PQG655382 QAC655382 QJY655382 QTU655382 RDQ655382 RNM655382 RXI655382 SHE655382 SRA655382 TAW655382 TKS655382 TUO655382 UEK655382 UOG655382 UYC655382 VHY655382 VRU655382 WBQ655382 WLM655382 WVI655382 B720918 IW720918 SS720918 ACO720918 AMK720918 AWG720918 BGC720918 BPY720918 BZU720918 CJQ720918 CTM720918 DDI720918 DNE720918 DXA720918 EGW720918 EQS720918 FAO720918 FKK720918 FUG720918 GEC720918 GNY720918 GXU720918 HHQ720918 HRM720918 IBI720918 ILE720918 IVA720918 JEW720918 JOS720918 JYO720918 KIK720918 KSG720918 LCC720918 LLY720918 LVU720918 MFQ720918 MPM720918 MZI720918 NJE720918 NTA720918 OCW720918 OMS720918 OWO720918 PGK720918 PQG720918 QAC720918 QJY720918 QTU720918 RDQ720918 RNM720918 RXI720918 SHE720918 SRA720918 TAW720918 TKS720918 TUO720918 UEK720918 UOG720918 UYC720918 VHY720918 VRU720918 WBQ720918 WLM720918 WVI720918 B786454 IW786454 SS786454 ACO786454 AMK786454 AWG786454 BGC786454 BPY786454 BZU786454 CJQ786454 CTM786454 DDI786454 DNE786454 DXA786454 EGW786454 EQS786454 FAO786454 FKK786454 FUG786454 GEC786454 GNY786454 GXU786454 HHQ786454 HRM786454 IBI786454 ILE786454 IVA786454 JEW786454 JOS786454 JYO786454 KIK786454 KSG786454 LCC786454 LLY786454 LVU786454 MFQ786454 MPM786454 MZI786454 NJE786454 NTA786454 OCW786454 OMS786454 OWO786454 PGK786454 PQG786454 QAC786454 QJY786454 QTU786454 RDQ786454 RNM786454 RXI786454 SHE786454 SRA786454 TAW786454 TKS786454 TUO786454 UEK786454 UOG786454 UYC786454 VHY786454 VRU786454 WBQ786454 WLM786454 WVI786454 B851990 IW851990 SS851990 ACO851990 AMK851990 AWG851990 BGC851990 BPY851990 BZU851990 CJQ851990 CTM851990 DDI851990 DNE851990 DXA851990 EGW851990 EQS851990 FAO851990 FKK851990 FUG851990 GEC851990 GNY851990 GXU851990 HHQ851990 HRM851990 IBI851990 ILE851990 IVA851990 JEW851990 JOS851990 JYO851990 KIK851990 KSG851990 LCC851990 LLY851990 LVU851990 MFQ851990 MPM851990 MZI851990 NJE851990 NTA851990 OCW851990 OMS851990 OWO851990 PGK851990 PQG851990 QAC851990 QJY851990 QTU851990 RDQ851990 RNM851990 RXI851990 SHE851990 SRA851990 TAW851990 TKS851990 TUO851990 UEK851990 UOG851990 UYC851990 VHY851990 VRU851990 WBQ851990 WLM851990 WVI851990 B917526 IW917526 SS917526 ACO917526 AMK917526 AWG917526 BGC917526 BPY917526 BZU917526 CJQ917526 CTM917526 DDI917526 DNE917526 DXA917526 EGW917526 EQS917526 FAO917526 FKK917526 FUG917526 GEC917526 GNY917526 GXU917526 HHQ917526 HRM917526 IBI917526 ILE917526 IVA917526 JEW917526 JOS917526 JYO917526 KIK917526 KSG917526 LCC917526 LLY917526 LVU917526 MFQ917526 MPM917526 MZI917526 NJE917526 NTA917526 OCW917526 OMS917526 OWO917526 PGK917526 PQG917526 QAC917526 QJY917526 QTU917526 RDQ917526 RNM917526 RXI917526 SHE917526 SRA917526 TAW917526 TKS917526 TUO917526 UEK917526 UOG917526 UYC917526 VHY917526 VRU917526 WBQ917526 WLM917526 WVI917526 B983062 IW983062 SS983062 ACO983062 AMK983062 AWG983062 BGC983062 BPY983062 BZU983062 CJQ983062 CTM983062 DDI983062 DNE983062 DXA983062 EGW983062 EQS983062 FAO983062 FKK983062 FUG983062 GEC983062 GNY983062 GXU983062 HHQ983062 HRM983062 IBI983062 ILE983062 IVA983062 JEW983062 JOS983062 JYO983062 KIK983062 KSG983062 LCC983062 LLY983062 LVU983062 MFQ983062 MPM983062 MZI983062 NJE983062 NTA983062 OCW983062 OMS983062 OWO983062 PGK983062 PQG983062 QAC983062 QJY983062 QTU983062 RDQ983062 RNM983062 RXI983062 SHE983062 SRA983062 TAW983062 TKS983062 TUO983062 UEK983062 UOG983062 UYC983062 VHY983062 VRU983062 WBQ983062 WLM983062 WVI983062" xr:uid="{00000000-0002-0000-0000-000001000000}">
      <formula1>G65549</formula1>
    </dataValidation>
    <dataValidation type="decimal" operator="lessThan" allowBlank="1" showInputMessage="1" showErrorMessage="1" promptTitle="Tähelepanu!" prompt="SiM toetus on kuni 25% projekti kogukuludest." sqref="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JB35 SX35 ACT35 AMP35 AWL35 BGH35 BQD35 BZZ35 CJV35 CTR35 DDN35 DNJ35 DXF35 EHB35 EQX35 FAT35 FKP35 FUL35 GEH35 GOD35 GXZ35 HHV35 HRR35 IBN35 ILJ35 IVF35 JFB35 JOX35 JYT35 KIP35 KSL35 LCH35 LMD35 LVZ35 MFV35 MPR35 MZN35 NJJ35 NTF35 ODB35 OMX35 OWT35 PGP35 PQL35 QAH35 QKD35 QTZ35 RDV35 RNR35 RXN35 SHJ35 SRF35 TBB35 TKX35 TUT35 UEP35 UOL35 UYH35 VID35 VRZ35 WBV35 WLR35 WVN35" xr:uid="{00000000-0002-0000-0000-000002000000}">
      <formula1>IZ35*0.25</formula1>
    </dataValidation>
    <dataValidation type="decimal" operator="lessThan" allowBlank="1" showInputMessage="1" showErrorMessage="1" promptTitle="Tähelepanu!" prompt="AMIF toetus on kuni 75% kogukuludest." sqref="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JA35 SW35 ACS35 AMO35 AWK35 BGG35 BQC35 BZY35 CJU35 CTQ35 DDM35 DNI35 DXE35 EHA35 EQW35 FAS35 FKO35 FUK35 GEG35 GOC35 GXY35 HHU35 HRQ35 IBM35 ILI35 IVE35 JFA35 JOW35 JYS35 KIO35 KSK35 LCG35 LMC35 LVY35 MFU35 MPQ35 MZM35 NJI35 NTE35 ODA35 OMW35 OWS35 PGO35 PQK35 QAG35 QKC35 QTY35 RDU35 RNQ35 RXM35 SHI35 SRE35 TBA35 TKW35 TUS35 UEO35 UOK35 UYG35 VIC35 VRY35 WBU35 WLQ35 WVM35" xr:uid="{00000000-0002-0000-0000-000003000000}">
      <formula1>IZ35*0.75</formula1>
    </dataValidation>
    <dataValidation type="decimal" operator="lessThan" allowBlank="1" showInputMessage="1" showErrorMessage="1" promptTitle="Tähelepanu!" prompt="Kaudsed kulud moodustavad otsestest kuludest kuni 7%." sqref="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JB65548:JD65548 SX65548:SZ65548 ACT65548:ACV65548 AMP65548:AMR65548 AWL65548:AWN65548 BGH65548:BGJ65548 BQD65548:BQF65548 BZZ65548:CAB65548 CJV65548:CJX65548 CTR65548:CTT65548 DDN65548:DDP65548 DNJ65548:DNL65548 DXF65548:DXH65548 EHB65548:EHD65548 EQX65548:EQZ65548 FAT65548:FAV65548 FKP65548:FKR65548 FUL65548:FUN65548 GEH65548:GEJ65548 GOD65548:GOF65548 GXZ65548:GYB65548 HHV65548:HHX65548 HRR65548:HRT65548 IBN65548:IBP65548 ILJ65548:ILL65548 IVF65548:IVH65548 JFB65548:JFD65548 JOX65548:JOZ65548 JYT65548:JYV65548 KIP65548:KIR65548 KSL65548:KSN65548 LCH65548:LCJ65548 LMD65548:LMF65548 LVZ65548:LWB65548 MFV65548:MFX65548 MPR65548:MPT65548 MZN65548:MZP65548 NJJ65548:NJL65548 NTF65548:NTH65548 ODB65548:ODD65548 OMX65548:OMZ65548 OWT65548:OWV65548 PGP65548:PGR65548 PQL65548:PQN65548 QAH65548:QAJ65548 QKD65548:QKF65548 QTZ65548:QUB65548 RDV65548:RDX65548 RNR65548:RNT65548 RXN65548:RXP65548 SHJ65548:SHL65548 SRF65548:SRH65548 TBB65548:TBD65548 TKX65548:TKZ65548 TUT65548:TUV65548 UEP65548:UER65548 UOL65548:UON65548 UYH65548:UYJ65548 VID65548:VIF65548 VRZ65548:VSB65548 WBV65548:WBX65548 WLR65548:WLT65548 WVN65548:WVP65548 JB131084:JD131084 SX131084:SZ131084 ACT131084:ACV131084 AMP131084:AMR131084 AWL131084:AWN131084 BGH131084:BGJ131084 BQD131084:BQF131084 BZZ131084:CAB131084 CJV131084:CJX131084 CTR131084:CTT131084 DDN131084:DDP131084 DNJ131084:DNL131084 DXF131084:DXH131084 EHB131084:EHD131084 EQX131084:EQZ131084 FAT131084:FAV131084 FKP131084:FKR131084 FUL131084:FUN131084 GEH131084:GEJ131084 GOD131084:GOF131084 GXZ131084:GYB131084 HHV131084:HHX131084 HRR131084:HRT131084 IBN131084:IBP131084 ILJ131084:ILL131084 IVF131084:IVH131084 JFB131084:JFD131084 JOX131084:JOZ131084 JYT131084:JYV131084 KIP131084:KIR131084 KSL131084:KSN131084 LCH131084:LCJ131084 LMD131084:LMF131084 LVZ131084:LWB131084 MFV131084:MFX131084 MPR131084:MPT131084 MZN131084:MZP131084 NJJ131084:NJL131084 NTF131084:NTH131084 ODB131084:ODD131084 OMX131084:OMZ131084 OWT131084:OWV131084 PGP131084:PGR131084 PQL131084:PQN131084 QAH131084:QAJ131084 QKD131084:QKF131084 QTZ131084:QUB131084 RDV131084:RDX131084 RNR131084:RNT131084 RXN131084:RXP131084 SHJ131084:SHL131084 SRF131084:SRH131084 TBB131084:TBD131084 TKX131084:TKZ131084 TUT131084:TUV131084 UEP131084:UER131084 UOL131084:UON131084 UYH131084:UYJ131084 VID131084:VIF131084 VRZ131084:VSB131084 WBV131084:WBX131084 WLR131084:WLT131084 WVN131084:WVP131084 JB196620:JD196620 SX196620:SZ196620 ACT196620:ACV196620 AMP196620:AMR196620 AWL196620:AWN196620 BGH196620:BGJ196620 BQD196620:BQF196620 BZZ196620:CAB196620 CJV196620:CJX196620 CTR196620:CTT196620 DDN196620:DDP196620 DNJ196620:DNL196620 DXF196620:DXH196620 EHB196620:EHD196620 EQX196620:EQZ196620 FAT196620:FAV196620 FKP196620:FKR196620 FUL196620:FUN196620 GEH196620:GEJ196620 GOD196620:GOF196620 GXZ196620:GYB196620 HHV196620:HHX196620 HRR196620:HRT196620 IBN196620:IBP196620 ILJ196620:ILL196620 IVF196620:IVH196620 JFB196620:JFD196620 JOX196620:JOZ196620 JYT196620:JYV196620 KIP196620:KIR196620 KSL196620:KSN196620 LCH196620:LCJ196620 LMD196620:LMF196620 LVZ196620:LWB196620 MFV196620:MFX196620 MPR196620:MPT196620 MZN196620:MZP196620 NJJ196620:NJL196620 NTF196620:NTH196620 ODB196620:ODD196620 OMX196620:OMZ196620 OWT196620:OWV196620 PGP196620:PGR196620 PQL196620:PQN196620 QAH196620:QAJ196620 QKD196620:QKF196620 QTZ196620:QUB196620 RDV196620:RDX196620 RNR196620:RNT196620 RXN196620:RXP196620 SHJ196620:SHL196620 SRF196620:SRH196620 TBB196620:TBD196620 TKX196620:TKZ196620 TUT196620:TUV196620 UEP196620:UER196620 UOL196620:UON196620 UYH196620:UYJ196620 VID196620:VIF196620 VRZ196620:VSB196620 WBV196620:WBX196620 WLR196620:WLT196620 WVN196620:WVP196620 JB262156:JD262156 SX262156:SZ262156 ACT262156:ACV262156 AMP262156:AMR262156 AWL262156:AWN262156 BGH262156:BGJ262156 BQD262156:BQF262156 BZZ262156:CAB262156 CJV262156:CJX262156 CTR262156:CTT262156 DDN262156:DDP262156 DNJ262156:DNL262156 DXF262156:DXH262156 EHB262156:EHD262156 EQX262156:EQZ262156 FAT262156:FAV262156 FKP262156:FKR262156 FUL262156:FUN262156 GEH262156:GEJ262156 GOD262156:GOF262156 GXZ262156:GYB262156 HHV262156:HHX262156 HRR262156:HRT262156 IBN262156:IBP262156 ILJ262156:ILL262156 IVF262156:IVH262156 JFB262156:JFD262156 JOX262156:JOZ262156 JYT262156:JYV262156 KIP262156:KIR262156 KSL262156:KSN262156 LCH262156:LCJ262156 LMD262156:LMF262156 LVZ262156:LWB262156 MFV262156:MFX262156 MPR262156:MPT262156 MZN262156:MZP262156 NJJ262156:NJL262156 NTF262156:NTH262156 ODB262156:ODD262156 OMX262156:OMZ262156 OWT262156:OWV262156 PGP262156:PGR262156 PQL262156:PQN262156 QAH262156:QAJ262156 QKD262156:QKF262156 QTZ262156:QUB262156 RDV262156:RDX262156 RNR262156:RNT262156 RXN262156:RXP262156 SHJ262156:SHL262156 SRF262156:SRH262156 TBB262156:TBD262156 TKX262156:TKZ262156 TUT262156:TUV262156 UEP262156:UER262156 UOL262156:UON262156 UYH262156:UYJ262156 VID262156:VIF262156 VRZ262156:VSB262156 WBV262156:WBX262156 WLR262156:WLT262156 WVN262156:WVP262156 JB327692:JD327692 SX327692:SZ327692 ACT327692:ACV327692 AMP327692:AMR327692 AWL327692:AWN327692 BGH327692:BGJ327692 BQD327692:BQF327692 BZZ327692:CAB327692 CJV327692:CJX327692 CTR327692:CTT327692 DDN327692:DDP327692 DNJ327692:DNL327692 DXF327692:DXH327692 EHB327692:EHD327692 EQX327692:EQZ327692 FAT327692:FAV327692 FKP327692:FKR327692 FUL327692:FUN327692 GEH327692:GEJ327692 GOD327692:GOF327692 GXZ327692:GYB327692 HHV327692:HHX327692 HRR327692:HRT327692 IBN327692:IBP327692 ILJ327692:ILL327692 IVF327692:IVH327692 JFB327692:JFD327692 JOX327692:JOZ327692 JYT327692:JYV327692 KIP327692:KIR327692 KSL327692:KSN327692 LCH327692:LCJ327692 LMD327692:LMF327692 LVZ327692:LWB327692 MFV327692:MFX327692 MPR327692:MPT327692 MZN327692:MZP327692 NJJ327692:NJL327692 NTF327692:NTH327692 ODB327692:ODD327692 OMX327692:OMZ327692 OWT327692:OWV327692 PGP327692:PGR327692 PQL327692:PQN327692 QAH327692:QAJ327692 QKD327692:QKF327692 QTZ327692:QUB327692 RDV327692:RDX327692 RNR327692:RNT327692 RXN327692:RXP327692 SHJ327692:SHL327692 SRF327692:SRH327692 TBB327692:TBD327692 TKX327692:TKZ327692 TUT327692:TUV327692 UEP327692:UER327692 UOL327692:UON327692 UYH327692:UYJ327692 VID327692:VIF327692 VRZ327692:VSB327692 WBV327692:WBX327692 WLR327692:WLT327692 WVN327692:WVP327692 JB393228:JD393228 SX393228:SZ393228 ACT393228:ACV393228 AMP393228:AMR393228 AWL393228:AWN393228 BGH393228:BGJ393228 BQD393228:BQF393228 BZZ393228:CAB393228 CJV393228:CJX393228 CTR393228:CTT393228 DDN393228:DDP393228 DNJ393228:DNL393228 DXF393228:DXH393228 EHB393228:EHD393228 EQX393228:EQZ393228 FAT393228:FAV393228 FKP393228:FKR393228 FUL393228:FUN393228 GEH393228:GEJ393228 GOD393228:GOF393228 GXZ393228:GYB393228 HHV393228:HHX393228 HRR393228:HRT393228 IBN393228:IBP393228 ILJ393228:ILL393228 IVF393228:IVH393228 JFB393228:JFD393228 JOX393228:JOZ393228 JYT393228:JYV393228 KIP393228:KIR393228 KSL393228:KSN393228 LCH393228:LCJ393228 LMD393228:LMF393228 LVZ393228:LWB393228 MFV393228:MFX393228 MPR393228:MPT393228 MZN393228:MZP393228 NJJ393228:NJL393228 NTF393228:NTH393228 ODB393228:ODD393228 OMX393228:OMZ393228 OWT393228:OWV393228 PGP393228:PGR393228 PQL393228:PQN393228 QAH393228:QAJ393228 QKD393228:QKF393228 QTZ393228:QUB393228 RDV393228:RDX393228 RNR393228:RNT393228 RXN393228:RXP393228 SHJ393228:SHL393228 SRF393228:SRH393228 TBB393228:TBD393228 TKX393228:TKZ393228 TUT393228:TUV393228 UEP393228:UER393228 UOL393228:UON393228 UYH393228:UYJ393228 VID393228:VIF393228 VRZ393228:VSB393228 WBV393228:WBX393228 WLR393228:WLT393228 WVN393228:WVP393228 JB458764:JD458764 SX458764:SZ458764 ACT458764:ACV458764 AMP458764:AMR458764 AWL458764:AWN458764 BGH458764:BGJ458764 BQD458764:BQF458764 BZZ458764:CAB458764 CJV458764:CJX458764 CTR458764:CTT458764 DDN458764:DDP458764 DNJ458764:DNL458764 DXF458764:DXH458764 EHB458764:EHD458764 EQX458764:EQZ458764 FAT458764:FAV458764 FKP458764:FKR458764 FUL458764:FUN458764 GEH458764:GEJ458764 GOD458764:GOF458764 GXZ458764:GYB458764 HHV458764:HHX458764 HRR458764:HRT458764 IBN458764:IBP458764 ILJ458764:ILL458764 IVF458764:IVH458764 JFB458764:JFD458764 JOX458764:JOZ458764 JYT458764:JYV458764 KIP458764:KIR458764 KSL458764:KSN458764 LCH458764:LCJ458764 LMD458764:LMF458764 LVZ458764:LWB458764 MFV458764:MFX458764 MPR458764:MPT458764 MZN458764:MZP458764 NJJ458764:NJL458764 NTF458764:NTH458764 ODB458764:ODD458764 OMX458764:OMZ458764 OWT458764:OWV458764 PGP458764:PGR458764 PQL458764:PQN458764 QAH458764:QAJ458764 QKD458764:QKF458764 QTZ458764:QUB458764 RDV458764:RDX458764 RNR458764:RNT458764 RXN458764:RXP458764 SHJ458764:SHL458764 SRF458764:SRH458764 TBB458764:TBD458764 TKX458764:TKZ458764 TUT458764:TUV458764 UEP458764:UER458764 UOL458764:UON458764 UYH458764:UYJ458764 VID458764:VIF458764 VRZ458764:VSB458764 WBV458764:WBX458764 WLR458764:WLT458764 WVN458764:WVP458764 JB524300:JD524300 SX524300:SZ524300 ACT524300:ACV524300 AMP524300:AMR524300 AWL524300:AWN524300 BGH524300:BGJ524300 BQD524300:BQF524300 BZZ524300:CAB524300 CJV524300:CJX524300 CTR524300:CTT524300 DDN524300:DDP524300 DNJ524300:DNL524300 DXF524300:DXH524300 EHB524300:EHD524300 EQX524300:EQZ524300 FAT524300:FAV524300 FKP524300:FKR524300 FUL524300:FUN524300 GEH524300:GEJ524300 GOD524300:GOF524300 GXZ524300:GYB524300 HHV524300:HHX524300 HRR524300:HRT524300 IBN524300:IBP524300 ILJ524300:ILL524300 IVF524300:IVH524300 JFB524300:JFD524300 JOX524300:JOZ524300 JYT524300:JYV524300 KIP524300:KIR524300 KSL524300:KSN524300 LCH524300:LCJ524300 LMD524300:LMF524300 LVZ524300:LWB524300 MFV524300:MFX524300 MPR524300:MPT524300 MZN524300:MZP524300 NJJ524300:NJL524300 NTF524300:NTH524300 ODB524300:ODD524300 OMX524300:OMZ524300 OWT524300:OWV524300 PGP524300:PGR524300 PQL524300:PQN524300 QAH524300:QAJ524300 QKD524300:QKF524300 QTZ524300:QUB524300 RDV524300:RDX524300 RNR524300:RNT524300 RXN524300:RXP524300 SHJ524300:SHL524300 SRF524300:SRH524300 TBB524300:TBD524300 TKX524300:TKZ524300 TUT524300:TUV524300 UEP524300:UER524300 UOL524300:UON524300 UYH524300:UYJ524300 VID524300:VIF524300 VRZ524300:VSB524300 WBV524300:WBX524300 WLR524300:WLT524300 WVN524300:WVP524300 JB589836:JD589836 SX589836:SZ589836 ACT589836:ACV589836 AMP589836:AMR589836 AWL589836:AWN589836 BGH589836:BGJ589836 BQD589836:BQF589836 BZZ589836:CAB589836 CJV589836:CJX589836 CTR589836:CTT589836 DDN589836:DDP589836 DNJ589836:DNL589836 DXF589836:DXH589836 EHB589836:EHD589836 EQX589836:EQZ589836 FAT589836:FAV589836 FKP589836:FKR589836 FUL589836:FUN589836 GEH589836:GEJ589836 GOD589836:GOF589836 GXZ589836:GYB589836 HHV589836:HHX589836 HRR589836:HRT589836 IBN589836:IBP589836 ILJ589836:ILL589836 IVF589836:IVH589836 JFB589836:JFD589836 JOX589836:JOZ589836 JYT589836:JYV589836 KIP589836:KIR589836 KSL589836:KSN589836 LCH589836:LCJ589836 LMD589836:LMF589836 LVZ589836:LWB589836 MFV589836:MFX589836 MPR589836:MPT589836 MZN589836:MZP589836 NJJ589836:NJL589836 NTF589836:NTH589836 ODB589836:ODD589836 OMX589836:OMZ589836 OWT589836:OWV589836 PGP589836:PGR589836 PQL589836:PQN589836 QAH589836:QAJ589836 QKD589836:QKF589836 QTZ589836:QUB589836 RDV589836:RDX589836 RNR589836:RNT589836 RXN589836:RXP589836 SHJ589836:SHL589836 SRF589836:SRH589836 TBB589836:TBD589836 TKX589836:TKZ589836 TUT589836:TUV589836 UEP589836:UER589836 UOL589836:UON589836 UYH589836:UYJ589836 VID589836:VIF589836 VRZ589836:VSB589836 WBV589836:WBX589836 WLR589836:WLT589836 WVN589836:WVP589836 JB655372:JD655372 SX655372:SZ655372 ACT655372:ACV655372 AMP655372:AMR655372 AWL655372:AWN655372 BGH655372:BGJ655372 BQD655372:BQF655372 BZZ655372:CAB655372 CJV655372:CJX655372 CTR655372:CTT655372 DDN655372:DDP655372 DNJ655372:DNL655372 DXF655372:DXH655372 EHB655372:EHD655372 EQX655372:EQZ655372 FAT655372:FAV655372 FKP655372:FKR655372 FUL655372:FUN655372 GEH655372:GEJ655372 GOD655372:GOF655372 GXZ655372:GYB655372 HHV655372:HHX655372 HRR655372:HRT655372 IBN655372:IBP655372 ILJ655372:ILL655372 IVF655372:IVH655372 JFB655372:JFD655372 JOX655372:JOZ655372 JYT655372:JYV655372 KIP655372:KIR655372 KSL655372:KSN655372 LCH655372:LCJ655372 LMD655372:LMF655372 LVZ655372:LWB655372 MFV655372:MFX655372 MPR655372:MPT655372 MZN655372:MZP655372 NJJ655372:NJL655372 NTF655372:NTH655372 ODB655372:ODD655372 OMX655372:OMZ655372 OWT655372:OWV655372 PGP655372:PGR655372 PQL655372:PQN655372 QAH655372:QAJ655372 QKD655372:QKF655372 QTZ655372:QUB655372 RDV655372:RDX655372 RNR655372:RNT655372 RXN655372:RXP655372 SHJ655372:SHL655372 SRF655372:SRH655372 TBB655372:TBD655372 TKX655372:TKZ655372 TUT655372:TUV655372 UEP655372:UER655372 UOL655372:UON655372 UYH655372:UYJ655372 VID655372:VIF655372 VRZ655372:VSB655372 WBV655372:WBX655372 WLR655372:WLT655372 WVN655372:WVP655372 JB720908:JD720908 SX720908:SZ720908 ACT720908:ACV720908 AMP720908:AMR720908 AWL720908:AWN720908 BGH720908:BGJ720908 BQD720908:BQF720908 BZZ720908:CAB720908 CJV720908:CJX720908 CTR720908:CTT720908 DDN720908:DDP720908 DNJ720908:DNL720908 DXF720908:DXH720908 EHB720908:EHD720908 EQX720908:EQZ720908 FAT720908:FAV720908 FKP720908:FKR720908 FUL720908:FUN720908 GEH720908:GEJ720908 GOD720908:GOF720908 GXZ720908:GYB720908 HHV720908:HHX720908 HRR720908:HRT720908 IBN720908:IBP720908 ILJ720908:ILL720908 IVF720908:IVH720908 JFB720908:JFD720908 JOX720908:JOZ720908 JYT720908:JYV720908 KIP720908:KIR720908 KSL720908:KSN720908 LCH720908:LCJ720908 LMD720908:LMF720908 LVZ720908:LWB720908 MFV720908:MFX720908 MPR720908:MPT720908 MZN720908:MZP720908 NJJ720908:NJL720908 NTF720908:NTH720908 ODB720908:ODD720908 OMX720908:OMZ720908 OWT720908:OWV720908 PGP720908:PGR720908 PQL720908:PQN720908 QAH720908:QAJ720908 QKD720908:QKF720908 QTZ720908:QUB720908 RDV720908:RDX720908 RNR720908:RNT720908 RXN720908:RXP720908 SHJ720908:SHL720908 SRF720908:SRH720908 TBB720908:TBD720908 TKX720908:TKZ720908 TUT720908:TUV720908 UEP720908:UER720908 UOL720908:UON720908 UYH720908:UYJ720908 VID720908:VIF720908 VRZ720908:VSB720908 WBV720908:WBX720908 WLR720908:WLT720908 WVN720908:WVP720908 JB786444:JD786444 SX786444:SZ786444 ACT786444:ACV786444 AMP786444:AMR786444 AWL786444:AWN786444 BGH786444:BGJ786444 BQD786444:BQF786444 BZZ786444:CAB786444 CJV786444:CJX786444 CTR786444:CTT786444 DDN786444:DDP786444 DNJ786444:DNL786444 DXF786444:DXH786444 EHB786444:EHD786444 EQX786444:EQZ786444 FAT786444:FAV786444 FKP786444:FKR786444 FUL786444:FUN786444 GEH786444:GEJ786444 GOD786444:GOF786444 GXZ786444:GYB786444 HHV786444:HHX786444 HRR786444:HRT786444 IBN786444:IBP786444 ILJ786444:ILL786444 IVF786444:IVH786444 JFB786444:JFD786444 JOX786444:JOZ786444 JYT786444:JYV786444 KIP786444:KIR786444 KSL786444:KSN786444 LCH786444:LCJ786444 LMD786444:LMF786444 LVZ786444:LWB786444 MFV786444:MFX786444 MPR786444:MPT786444 MZN786444:MZP786444 NJJ786444:NJL786444 NTF786444:NTH786444 ODB786444:ODD786444 OMX786444:OMZ786444 OWT786444:OWV786444 PGP786444:PGR786444 PQL786444:PQN786444 QAH786444:QAJ786444 QKD786444:QKF786444 QTZ786444:QUB786444 RDV786444:RDX786444 RNR786444:RNT786444 RXN786444:RXP786444 SHJ786444:SHL786444 SRF786444:SRH786444 TBB786444:TBD786444 TKX786444:TKZ786444 TUT786444:TUV786444 UEP786444:UER786444 UOL786444:UON786444 UYH786444:UYJ786444 VID786444:VIF786444 VRZ786444:VSB786444 WBV786444:WBX786444 WLR786444:WLT786444 WVN786444:WVP786444 JB851980:JD851980 SX851980:SZ851980 ACT851980:ACV851980 AMP851980:AMR851980 AWL851980:AWN851980 BGH851980:BGJ851980 BQD851980:BQF851980 BZZ851980:CAB851980 CJV851980:CJX851980 CTR851980:CTT851980 DDN851980:DDP851980 DNJ851980:DNL851980 DXF851980:DXH851980 EHB851980:EHD851980 EQX851980:EQZ851980 FAT851980:FAV851980 FKP851980:FKR851980 FUL851980:FUN851980 GEH851980:GEJ851980 GOD851980:GOF851980 GXZ851980:GYB851980 HHV851980:HHX851980 HRR851980:HRT851980 IBN851980:IBP851980 ILJ851980:ILL851980 IVF851980:IVH851980 JFB851980:JFD851980 JOX851980:JOZ851980 JYT851980:JYV851980 KIP851980:KIR851980 KSL851980:KSN851980 LCH851980:LCJ851980 LMD851980:LMF851980 LVZ851980:LWB851980 MFV851980:MFX851980 MPR851980:MPT851980 MZN851980:MZP851980 NJJ851980:NJL851980 NTF851980:NTH851980 ODB851980:ODD851980 OMX851980:OMZ851980 OWT851980:OWV851980 PGP851980:PGR851980 PQL851980:PQN851980 QAH851980:QAJ851980 QKD851980:QKF851980 QTZ851980:QUB851980 RDV851980:RDX851980 RNR851980:RNT851980 RXN851980:RXP851980 SHJ851980:SHL851980 SRF851980:SRH851980 TBB851980:TBD851980 TKX851980:TKZ851980 TUT851980:TUV851980 UEP851980:UER851980 UOL851980:UON851980 UYH851980:UYJ851980 VID851980:VIF851980 VRZ851980:VSB851980 WBV851980:WBX851980 WLR851980:WLT851980 WVN851980:WVP851980 JB917516:JD917516 SX917516:SZ917516 ACT917516:ACV917516 AMP917516:AMR917516 AWL917516:AWN917516 BGH917516:BGJ917516 BQD917516:BQF917516 BZZ917516:CAB917516 CJV917516:CJX917516 CTR917516:CTT917516 DDN917516:DDP917516 DNJ917516:DNL917516 DXF917516:DXH917516 EHB917516:EHD917516 EQX917516:EQZ917516 FAT917516:FAV917516 FKP917516:FKR917516 FUL917516:FUN917516 GEH917516:GEJ917516 GOD917516:GOF917516 GXZ917516:GYB917516 HHV917516:HHX917516 HRR917516:HRT917516 IBN917516:IBP917516 ILJ917516:ILL917516 IVF917516:IVH917516 JFB917516:JFD917516 JOX917516:JOZ917516 JYT917516:JYV917516 KIP917516:KIR917516 KSL917516:KSN917516 LCH917516:LCJ917516 LMD917516:LMF917516 LVZ917516:LWB917516 MFV917516:MFX917516 MPR917516:MPT917516 MZN917516:MZP917516 NJJ917516:NJL917516 NTF917516:NTH917516 ODB917516:ODD917516 OMX917516:OMZ917516 OWT917516:OWV917516 PGP917516:PGR917516 PQL917516:PQN917516 QAH917516:QAJ917516 QKD917516:QKF917516 QTZ917516:QUB917516 RDV917516:RDX917516 RNR917516:RNT917516 RXN917516:RXP917516 SHJ917516:SHL917516 SRF917516:SRH917516 TBB917516:TBD917516 TKX917516:TKZ917516 TUT917516:TUV917516 UEP917516:UER917516 UOL917516:UON917516 UYH917516:UYJ917516 VID917516:VIF917516 VRZ917516:VSB917516 WBV917516:WBX917516 WLR917516:WLT917516 WVN917516:WVP917516 JB983052:JD983052 SX983052:SZ983052 ACT983052:ACV983052 AMP983052:AMR983052 AWL983052:AWN983052 BGH983052:BGJ983052 BQD983052:BQF983052 BZZ983052:CAB983052 CJV983052:CJX983052 CTR983052:CTT983052 DDN983052:DDP983052 DNJ983052:DNL983052 DXF983052:DXH983052 EHB983052:EHD983052 EQX983052:EQZ983052 FAT983052:FAV983052 FKP983052:FKR983052 FUL983052:FUN983052 GEH983052:GEJ983052 GOD983052:GOF983052 GXZ983052:GYB983052 HHV983052:HHX983052 HRR983052:HRT983052 IBN983052:IBP983052 ILJ983052:ILL983052 IVF983052:IVH983052 JFB983052:JFD983052 JOX983052:JOZ983052 JYT983052:JYV983052 KIP983052:KIR983052 KSL983052:KSN983052 LCH983052:LCJ983052 LMD983052:LMF983052 LVZ983052:LWB983052 MFV983052:MFX983052 MPR983052:MPT983052 MZN983052:MZP983052 NJJ983052:NJL983052 NTF983052:NTH983052 ODB983052:ODD983052 OMX983052:OMZ983052 OWT983052:OWV983052 PGP983052:PGR983052 PQL983052:PQN983052 QAH983052:QAJ983052 QKD983052:QKF983052 QTZ983052:QUB983052 RDV983052:RDX983052 RNR983052:RNT983052 RXN983052:RXP983052 SHJ983052:SHL983052 SRF983052:SRH983052 TBB983052:TBD983052 TKX983052:TKZ983052 TUT983052:TUV983052 UEP983052:UER983052 UOL983052:UON983052 UYH983052:UYJ983052 VID983052:VIF983052 VRZ983052:VSB983052 WBV983052:WBX983052 WLR983052:WLT983052 WVN983052:WVP983052 G65548:H65548 G983052:H983052 G917516:H917516 G851980:H851980 G786444:H786444 G720908:H720908 G655372:H655372 G589836:H589836 G524300:H524300 G458764:H458764 G393228:H393228 G327692:H327692 G262156:H262156 G196620:H196620 G131084:H131084" xr:uid="{00000000-0002-0000-0000-000004000000}">
      <formula1>(0.07*G32)/1</formula1>
    </dataValidation>
    <dataValidation type="decimal" operator="lessThan" allowBlank="1" showInputMessage="1" showErrorMessage="1" promptTitle="Tähelepanu!" prompt="SiM toetus on kuni 25% projekti kogukuludest." sqref="H131085 H65549 H983053 H917517 H851981 H786445 H720909 H655373 H589837 H524301 H458765 H393229 H327693 H262157 H196621" xr:uid="{00000000-0002-0000-0000-000005000000}">
      <formula1>G65549*0.25</formula1>
    </dataValidation>
    <dataValidation type="decimal" operator="equal" allowBlank="1" showInputMessage="1" showErrorMessage="1" promptTitle="Tähelepanu!" prompt="Kogusumma peab olema võrdne projekti kogukuludega." sqref="B34" xr:uid="{00000000-0002-0000-0000-000006000000}">
      <formula1>G59</formula1>
    </dataValidation>
    <dataValidation operator="equal" allowBlank="1" showErrorMessage="1" promptTitle="Tähelepanu!" prompt="AMIF tulu peab võrduma AMIF kuluga." sqref="B12" xr:uid="{00000000-0002-0000-0000-000007000000}"/>
    <dataValidation type="list" allowBlank="1" showInputMessage="1" showErrorMessage="1" promptTitle="Tähelepanu!" prompt="Vali nimekirjast projekti valdkond!" sqref="B9" xr:uid="{00000000-0002-0000-0000-000008000000}">
      <formula1>Valdkond</formula1>
    </dataValidation>
    <dataValidation type="list" allowBlank="1" showInputMessage="1" showErrorMessage="1" errorTitle="Tähelepanu!" error="Vali ühik nimekirjast" promptTitle="Tähelepanu!" prompt="Vali ühik nimekirjast" sqref="D45:D46 D54:D56 D40:D43 D49:D52" xr:uid="{00000000-0002-0000-0000-000009000000}">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58" xr:uid="{00000000-0002-0000-0000-00000A000000}">
      <formula1>ROUND(G57*7%,2)</formula1>
    </dataValidation>
    <dataValidation type="decimal" allowBlank="1" showInputMessage="1" showErrorMessage="1" errorTitle="Tähelepanu!" error="AMIF toetuse osakaal ei saa olla suurem kui 75%" promptTitle="Tähelepanu!" prompt="AMIF toetuse osakaal ei saa olla suurem kui 75%" sqref="D13" xr:uid="{00000000-0002-0000-0000-00000B000000}">
      <formula1>0</formula1>
      <formula2>75</formula2>
    </dataValidation>
    <dataValidation type="decimal" operator="equal" allowBlank="1" showInputMessage="1" showErrorMessage="1" sqref="C18:D18" xr:uid="{00000000-0002-0000-0000-00000C000000}">
      <formula1>C27</formula1>
    </dataValidation>
    <dataValidation type="custom" allowBlank="1" showInputMessage="1" showErrorMessage="1" sqref="D14" xr:uid="{00000000-0002-0000-0000-00000D000000}">
      <formula1>IF(SUM(D13:D17)&gt;100," ",100-(D13+D15+D16+D17))</formula1>
    </dataValidation>
  </dataValidations>
  <pageMargins left="0.7" right="0.7" top="0.75" bottom="0.75" header="0.3" footer="0.3"/>
  <pageSetup paperSize="9" orientation="portrait" r:id="rId1"/>
  <ignoredErrors>
    <ignoredError sqref="C15:C18 B34 G45"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7C80"/>
  </sheetPr>
  <dimension ref="A1:K48"/>
  <sheetViews>
    <sheetView topLeftCell="A25" workbookViewId="0">
      <selection activeCell="D42" sqref="D42"/>
    </sheetView>
  </sheetViews>
  <sheetFormatPr defaultRowHeight="15" x14ac:dyDescent="0.25"/>
  <cols>
    <col min="1" max="1" width="7" customWidth="1"/>
    <col min="2" max="2" width="38.140625" customWidth="1"/>
    <col min="3" max="3" width="15.140625" customWidth="1"/>
    <col min="4" max="4" width="20.42578125" customWidth="1"/>
    <col min="5" max="5" width="17.42578125" customWidth="1"/>
    <col min="6" max="6" width="20" customWidth="1"/>
    <col min="7" max="7" width="15.140625" customWidth="1"/>
    <col min="8" max="8" width="17" customWidth="1"/>
    <col min="9" max="9" width="17.42578125" customWidth="1"/>
    <col min="10" max="10" width="16" customWidth="1"/>
    <col min="11" max="11" width="11.85546875" bestFit="1" customWidth="1"/>
  </cols>
  <sheetData>
    <row r="1" spans="1:10" s="15" customFormat="1" ht="15.75" x14ac:dyDescent="0.25">
      <c r="A1"/>
      <c r="B1" s="21"/>
      <c r="C1" s="21"/>
      <c r="D1" s="21"/>
      <c r="E1" s="21"/>
      <c r="F1" s="21"/>
    </row>
    <row r="2" spans="1:10" s="15" customFormat="1" ht="15.75" x14ac:dyDescent="0.25">
      <c r="A2"/>
      <c r="B2" s="21"/>
      <c r="C2" s="21"/>
      <c r="D2" s="21"/>
      <c r="E2" s="21"/>
      <c r="F2" s="21"/>
    </row>
    <row r="3" spans="1:10" s="15" customFormat="1" ht="15.75" x14ac:dyDescent="0.25">
      <c r="A3"/>
      <c r="B3" s="21"/>
      <c r="C3" s="21"/>
      <c r="D3" s="38"/>
      <c r="E3" s="21"/>
      <c r="F3" s="21"/>
    </row>
    <row r="4" spans="1:10" s="15" customFormat="1" ht="15.75" x14ac:dyDescent="0.25">
      <c r="A4" s="86" t="s">
        <v>24</v>
      </c>
      <c r="B4" s="87"/>
      <c r="C4" s="87"/>
      <c r="D4" s="88"/>
      <c r="E4" s="21"/>
      <c r="F4" s="21"/>
    </row>
    <row r="5" spans="1:10" s="15" customFormat="1" ht="15.75" x14ac:dyDescent="0.25">
      <c r="A5" s="3" t="s">
        <v>57</v>
      </c>
      <c r="B5" s="21"/>
      <c r="C5" s="21"/>
      <c r="D5" s="21"/>
      <c r="E5" s="21"/>
      <c r="F5" s="21"/>
    </row>
    <row r="6" spans="1:10" s="15" customFormat="1" ht="15.75" x14ac:dyDescent="0.25">
      <c r="A6" s="38" t="s">
        <v>162</v>
      </c>
      <c r="B6" s="31"/>
      <c r="C6" s="36"/>
      <c r="D6" s="31"/>
      <c r="E6" s="31"/>
      <c r="F6" s="31"/>
    </row>
    <row r="7" spans="1:10" s="15" customFormat="1" ht="15.75" x14ac:dyDescent="0.25">
      <c r="A7" s="38" t="s">
        <v>163</v>
      </c>
      <c r="B7" s="31"/>
      <c r="C7" s="36"/>
      <c r="D7" s="31"/>
      <c r="E7" s="31"/>
      <c r="F7" s="31"/>
    </row>
    <row r="8" spans="1:10" ht="15.75" x14ac:dyDescent="0.25">
      <c r="A8" s="38" t="s">
        <v>164</v>
      </c>
      <c r="B8" s="31"/>
      <c r="C8" s="36"/>
      <c r="D8" s="31"/>
      <c r="E8" s="31"/>
      <c r="F8" s="31"/>
    </row>
    <row r="9" spans="1:10" s="15" customFormat="1" ht="15.75" x14ac:dyDescent="0.25">
      <c r="A9" s="89"/>
      <c r="B9" s="31"/>
      <c r="C9" s="36"/>
      <c r="D9" s="37"/>
      <c r="E9" s="37"/>
      <c r="F9" s="37"/>
      <c r="G9" s="60"/>
    </row>
    <row r="10" spans="1:10" s="15" customFormat="1" ht="15.75" x14ac:dyDescent="0.25">
      <c r="A10" s="38"/>
      <c r="B10" s="31"/>
      <c r="C10" s="37"/>
      <c r="D10" s="37"/>
      <c r="E10" s="37"/>
      <c r="F10" s="37"/>
      <c r="G10" s="60"/>
    </row>
    <row r="11" spans="1:10" s="15" customFormat="1" ht="15.75" x14ac:dyDescent="0.25">
      <c r="A11" s="60"/>
      <c r="B11"/>
      <c r="C11" s="37"/>
      <c r="D11" s="37"/>
      <c r="E11" s="37"/>
      <c r="F11" s="37"/>
      <c r="G11" s="60"/>
    </row>
    <row r="12" spans="1:10" x14ac:dyDescent="0.25">
      <c r="A12" s="60" t="s">
        <v>60</v>
      </c>
    </row>
    <row r="13" spans="1:10" ht="15.75" x14ac:dyDescent="0.25">
      <c r="A13" s="39"/>
      <c r="B13" s="40"/>
      <c r="C13" s="40"/>
      <c r="D13" s="204" t="s">
        <v>58</v>
      </c>
      <c r="E13" s="204"/>
      <c r="F13" s="204"/>
      <c r="G13" s="204"/>
      <c r="H13" s="204"/>
      <c r="I13" s="204"/>
      <c r="J13" s="206" t="s">
        <v>54</v>
      </c>
    </row>
    <row r="14" spans="1:10" ht="15.75" x14ac:dyDescent="0.25">
      <c r="A14" s="39"/>
      <c r="B14" s="40"/>
      <c r="C14" s="40"/>
      <c r="D14" s="210" t="s">
        <v>62</v>
      </c>
      <c r="E14" s="61" t="s">
        <v>146</v>
      </c>
      <c r="F14" s="209" t="s">
        <v>62</v>
      </c>
      <c r="G14" s="61" t="s">
        <v>147</v>
      </c>
      <c r="H14" s="209" t="s">
        <v>62</v>
      </c>
      <c r="I14" s="61" t="s">
        <v>148</v>
      </c>
      <c r="J14" s="207"/>
    </row>
    <row r="15" spans="1:10" ht="15.75" x14ac:dyDescent="0.25">
      <c r="A15" s="39"/>
      <c r="B15" s="40" t="s">
        <v>13</v>
      </c>
      <c r="C15" s="40" t="s">
        <v>18</v>
      </c>
      <c r="D15" s="210"/>
      <c r="E15" s="61">
        <v>0.4</v>
      </c>
      <c r="F15" s="209"/>
      <c r="G15" s="61">
        <v>0.4</v>
      </c>
      <c r="H15" s="209"/>
      <c r="I15" s="61">
        <v>0.2</v>
      </c>
      <c r="J15" s="208"/>
    </row>
    <row r="16" spans="1:10" ht="15.75" x14ac:dyDescent="0.25">
      <c r="A16" s="42">
        <v>1</v>
      </c>
      <c r="B16" s="43" t="s">
        <v>3</v>
      </c>
      <c r="C16" s="68">
        <f>'A. Eelarve'!C13</f>
        <v>142499.99717685001</v>
      </c>
      <c r="D16" s="191" t="s">
        <v>150</v>
      </c>
      <c r="E16" s="68">
        <f>C16*0.4</f>
        <v>56999.998870740004</v>
      </c>
      <c r="F16" s="191" t="s">
        <v>151</v>
      </c>
      <c r="G16" s="68">
        <f>C16*0.4</f>
        <v>56999.998870740004</v>
      </c>
      <c r="H16" s="191" t="s">
        <v>152</v>
      </c>
      <c r="I16" s="68">
        <f>C16*0.2</f>
        <v>28499.999435370002</v>
      </c>
      <c r="J16" s="152">
        <f>'A. Eelarve'!D13</f>
        <v>0.75</v>
      </c>
    </row>
    <row r="17" spans="1:11" ht="15.75" x14ac:dyDescent="0.25">
      <c r="A17" s="42">
        <v>2</v>
      </c>
      <c r="B17" s="43" t="s">
        <v>15</v>
      </c>
      <c r="C17" s="68">
        <f>'A. Eelarve'!C14</f>
        <v>47499.999058950001</v>
      </c>
      <c r="D17" s="192"/>
      <c r="E17" s="68">
        <f>C17*0.4</f>
        <v>18999.999623580003</v>
      </c>
      <c r="F17" s="192"/>
      <c r="G17" s="68">
        <f>C17*0.4</f>
        <v>18999.999623580003</v>
      </c>
      <c r="H17" s="192"/>
      <c r="I17" s="68">
        <f>C17*0.2</f>
        <v>9499.9998117900013</v>
      </c>
      <c r="J17" s="152">
        <f>'A. Eelarve'!D14</f>
        <v>0.25</v>
      </c>
    </row>
    <row r="18" spans="1:11" ht="15.75" x14ac:dyDescent="0.25">
      <c r="A18" s="42">
        <v>3</v>
      </c>
      <c r="B18" s="43" t="s">
        <v>17</v>
      </c>
      <c r="C18" s="68">
        <f>'A. Eelarve'!C15</f>
        <v>0</v>
      </c>
      <c r="D18" s="44"/>
      <c r="E18" s="68">
        <v>0</v>
      </c>
      <c r="F18" s="44"/>
      <c r="G18" s="68">
        <v>0</v>
      </c>
      <c r="H18" s="44"/>
      <c r="I18" s="68">
        <v>0</v>
      </c>
      <c r="J18" s="152">
        <f>'A. Eelarve'!D15</f>
        <v>0</v>
      </c>
    </row>
    <row r="19" spans="1:11" ht="15.75" x14ac:dyDescent="0.25">
      <c r="A19" s="42">
        <v>4</v>
      </c>
      <c r="B19" s="43" t="s">
        <v>16</v>
      </c>
      <c r="C19" s="68">
        <f>'A. Eelarve'!C16</f>
        <v>0</v>
      </c>
      <c r="D19" s="44"/>
      <c r="E19" s="68">
        <v>0</v>
      </c>
      <c r="F19" s="44"/>
      <c r="G19" s="68">
        <v>0</v>
      </c>
      <c r="H19" s="44"/>
      <c r="I19" s="68">
        <v>0</v>
      </c>
      <c r="J19" s="152">
        <f>'A. Eelarve'!D16</f>
        <v>0</v>
      </c>
    </row>
    <row r="20" spans="1:11" ht="15.75" x14ac:dyDescent="0.25">
      <c r="A20" s="42">
        <v>5</v>
      </c>
      <c r="B20" s="43" t="s">
        <v>45</v>
      </c>
      <c r="C20" s="68">
        <f>'A. Eelarve'!C17</f>
        <v>0</v>
      </c>
      <c r="D20" s="44"/>
      <c r="E20" s="68">
        <v>0</v>
      </c>
      <c r="F20" s="44"/>
      <c r="G20" s="68">
        <v>0</v>
      </c>
      <c r="H20" s="44"/>
      <c r="I20" s="68">
        <v>0</v>
      </c>
      <c r="J20" s="152">
        <f>'A. Eelarve'!D17</f>
        <v>0</v>
      </c>
    </row>
    <row r="21" spans="1:11" ht="15.75" x14ac:dyDescent="0.25">
      <c r="A21" s="169" t="s">
        <v>55</v>
      </c>
      <c r="B21" s="170"/>
      <c r="C21" s="50">
        <f>SUM(C16:C20)</f>
        <v>189999.9962358</v>
      </c>
      <c r="D21" s="50"/>
      <c r="E21" s="50">
        <f>SUM(E16:E20)</f>
        <v>75999.998494320011</v>
      </c>
      <c r="F21" s="45"/>
      <c r="G21" s="50">
        <f>SUM(G16:G20)</f>
        <v>75999.998494320011</v>
      </c>
      <c r="H21" s="45"/>
      <c r="I21" s="50">
        <f>SUM(I16:I20)</f>
        <v>37999.999247160005</v>
      </c>
      <c r="J21" s="153">
        <f>SUM(J16:J20)</f>
        <v>1</v>
      </c>
    </row>
    <row r="23" spans="1:11" x14ac:dyDescent="0.25">
      <c r="A23" s="60" t="s">
        <v>61</v>
      </c>
    </row>
    <row r="24" spans="1:11" ht="15" customHeight="1" x14ac:dyDescent="0.25">
      <c r="A24" s="198" t="s">
        <v>13</v>
      </c>
      <c r="B24" s="199"/>
      <c r="C24" s="193" t="s">
        <v>18</v>
      </c>
      <c r="D24" s="204" t="s">
        <v>58</v>
      </c>
      <c r="E24" s="205"/>
      <c r="F24" s="205"/>
      <c r="G24" s="205"/>
      <c r="H24" s="205"/>
      <c r="I24" s="205"/>
      <c r="J24" s="205"/>
      <c r="K24" s="193" t="s">
        <v>54</v>
      </c>
    </row>
    <row r="25" spans="1:11" ht="15.75" x14ac:dyDescent="0.25">
      <c r="A25" s="200"/>
      <c r="B25" s="201"/>
      <c r="C25" s="194"/>
      <c r="D25" s="196" t="s">
        <v>146</v>
      </c>
      <c r="E25" s="197"/>
      <c r="F25" s="196" t="s">
        <v>147</v>
      </c>
      <c r="G25" s="197"/>
      <c r="H25" s="196" t="s">
        <v>148</v>
      </c>
      <c r="I25" s="197"/>
      <c r="J25" s="105" t="s">
        <v>149</v>
      </c>
      <c r="K25" s="194"/>
    </row>
    <row r="26" spans="1:11" ht="47.25" x14ac:dyDescent="0.25">
      <c r="A26" s="202"/>
      <c r="B26" s="203"/>
      <c r="C26" s="195"/>
      <c r="D26" s="41" t="s">
        <v>59</v>
      </c>
      <c r="E26" s="63" t="s">
        <v>14</v>
      </c>
      <c r="F26" s="62" t="s">
        <v>59</v>
      </c>
      <c r="G26" s="63" t="s">
        <v>14</v>
      </c>
      <c r="H26" s="62" t="s">
        <v>59</v>
      </c>
      <c r="I26" s="63" t="s">
        <v>14</v>
      </c>
      <c r="J26" s="106" t="s">
        <v>14</v>
      </c>
      <c r="K26" s="195"/>
    </row>
    <row r="27" spans="1:11" ht="15.75" x14ac:dyDescent="0.25">
      <c r="A27" s="42">
        <v>1</v>
      </c>
      <c r="B27" s="43" t="s">
        <v>3</v>
      </c>
      <c r="C27" s="68">
        <f>E27+G27+I27</f>
        <v>0</v>
      </c>
      <c r="D27" s="30"/>
      <c r="E27" s="72"/>
      <c r="F27" s="30"/>
      <c r="G27" s="72"/>
      <c r="H27" s="30"/>
      <c r="I27" s="72"/>
      <c r="J27" s="107">
        <f>IF(OR(I27="",0,'C. KULUARUANDE KOOND'!F11=0),0,'C. KULUARUANDE KOOND'!D11-'B. Maksetaotlus'!C27)</f>
        <v>0</v>
      </c>
      <c r="K27" s="152">
        <f>'A. Eelarve'!D13</f>
        <v>0.75</v>
      </c>
    </row>
    <row r="28" spans="1:11" ht="15.75" x14ac:dyDescent="0.25">
      <c r="A28" s="42">
        <v>2</v>
      </c>
      <c r="B28" s="43" t="s">
        <v>15</v>
      </c>
      <c r="C28" s="68">
        <f>E28+G28+I28</f>
        <v>0</v>
      </c>
      <c r="D28" s="30"/>
      <c r="E28" s="72"/>
      <c r="F28" s="30"/>
      <c r="G28" s="72"/>
      <c r="H28" s="30"/>
      <c r="I28" s="72"/>
      <c r="J28" s="107">
        <f>IF(OR(I28="",0,'C. KULUARUANDE KOOND'!F12=0),0,'C. KULUARUANDE KOOND'!D12-'B. Maksetaotlus'!C28)</f>
        <v>0</v>
      </c>
      <c r="K28" s="152">
        <f>J17</f>
        <v>0.25</v>
      </c>
    </row>
    <row r="29" spans="1:11" ht="15.75" x14ac:dyDescent="0.25">
      <c r="A29" s="42">
        <v>3</v>
      </c>
      <c r="B29" s="43" t="s">
        <v>17</v>
      </c>
      <c r="C29" s="68">
        <f>E29+G29+I29</f>
        <v>0</v>
      </c>
      <c r="D29" s="30"/>
      <c r="E29" s="72"/>
      <c r="F29" s="30"/>
      <c r="G29" s="72"/>
      <c r="H29" s="30"/>
      <c r="I29" s="72"/>
      <c r="J29" s="107">
        <f>IF(OR(I29="",0,'C. KULUARUANDE KOOND'!F13=0),0,'C. KULUARUANDE KOOND'!D13-'B. Maksetaotlus'!C29)</f>
        <v>0</v>
      </c>
      <c r="K29" s="152">
        <f>'A. Eelarve'!D15</f>
        <v>0</v>
      </c>
    </row>
    <row r="30" spans="1:11" ht="15.75" x14ac:dyDescent="0.25">
      <c r="A30" s="42">
        <v>4</v>
      </c>
      <c r="B30" s="43" t="s">
        <v>16</v>
      </c>
      <c r="C30" s="68">
        <f>E30+G30+I30</f>
        <v>0</v>
      </c>
      <c r="D30" s="30"/>
      <c r="E30" s="72"/>
      <c r="F30" s="30"/>
      <c r="G30" s="72"/>
      <c r="H30" s="30"/>
      <c r="I30" s="72"/>
      <c r="J30" s="107">
        <f>IF(OR(I30="",0,'C. KULUARUANDE KOOND'!F14=0),0,'C. KULUARUANDE KOOND'!D14-'B. Maksetaotlus'!C30)</f>
        <v>0</v>
      </c>
      <c r="K30" s="152">
        <f>'A. Eelarve'!D16</f>
        <v>0</v>
      </c>
    </row>
    <row r="31" spans="1:11" ht="15.75" x14ac:dyDescent="0.25">
      <c r="A31" s="42">
        <v>5</v>
      </c>
      <c r="B31" s="43" t="s">
        <v>45</v>
      </c>
      <c r="C31" s="68">
        <f>E31+G31+I31</f>
        <v>0</v>
      </c>
      <c r="D31" s="30"/>
      <c r="E31" s="72"/>
      <c r="F31" s="30"/>
      <c r="G31" s="72"/>
      <c r="H31" s="30"/>
      <c r="I31" s="72"/>
      <c r="J31" s="107">
        <f>IF(OR(I31="",0,'C. KULUARUANDE KOOND'!F15=0),0,'C. KULUARUANDE KOOND'!D15-'B. Maksetaotlus'!C31)</f>
        <v>0</v>
      </c>
      <c r="K31" s="152">
        <f>'A. Eelarve'!D17</f>
        <v>0</v>
      </c>
    </row>
    <row r="32" spans="1:11" ht="15.75" x14ac:dyDescent="0.25">
      <c r="A32" s="169" t="s">
        <v>55</v>
      </c>
      <c r="B32" s="170"/>
      <c r="C32" s="45">
        <f>SUM(C27:C31)</f>
        <v>0</v>
      </c>
      <c r="D32" s="45"/>
      <c r="E32" s="50">
        <f>SUM(E27:E31)</f>
        <v>0</v>
      </c>
      <c r="F32" s="45"/>
      <c r="G32" s="50">
        <f>SUM(G27:G31)</f>
        <v>0</v>
      </c>
      <c r="H32" s="45"/>
      <c r="I32" s="50">
        <f>SUM(I27:I31)</f>
        <v>0</v>
      </c>
      <c r="J32" s="50">
        <f>SUM(J27:J31)</f>
        <v>0</v>
      </c>
      <c r="K32" s="136">
        <f>SUM(K27:K31)</f>
        <v>1</v>
      </c>
    </row>
    <row r="33" spans="1:6" ht="15.75" thickBot="1" x14ac:dyDescent="0.3"/>
    <row r="34" spans="1:6" x14ac:dyDescent="0.25">
      <c r="A34" s="108" t="s">
        <v>101</v>
      </c>
      <c r="B34" s="109"/>
      <c r="C34" s="109"/>
      <c r="D34" s="109"/>
      <c r="E34" s="109"/>
      <c r="F34" s="110"/>
    </row>
    <row r="35" spans="1:6" x14ac:dyDescent="0.25">
      <c r="A35" s="111"/>
      <c r="B35" s="112"/>
      <c r="C35" s="112"/>
      <c r="D35" s="112"/>
      <c r="E35" s="112"/>
      <c r="F35" s="113"/>
    </row>
    <row r="36" spans="1:6" ht="15.75" thickBot="1" x14ac:dyDescent="0.3">
      <c r="A36" s="114" t="s">
        <v>177</v>
      </c>
      <c r="B36" s="115"/>
      <c r="C36" s="115"/>
      <c r="D36" s="115"/>
      <c r="E36" s="115"/>
      <c r="F36" s="116"/>
    </row>
    <row r="37" spans="1:6" s="15" customFormat="1" x14ac:dyDescent="0.25"/>
    <row r="38" spans="1:6" s="15" customFormat="1" x14ac:dyDescent="0.25"/>
    <row r="39" spans="1:6" s="15" customFormat="1" x14ac:dyDescent="0.25">
      <c r="A39" s="102" t="s">
        <v>78</v>
      </c>
      <c r="B39" s="90"/>
    </row>
    <row r="40" spans="1:6" s="15" customFormat="1" x14ac:dyDescent="0.25">
      <c r="A40" s="90"/>
      <c r="B40" s="90"/>
    </row>
    <row r="41" spans="1:6" s="15" customFormat="1" x14ac:dyDescent="0.25">
      <c r="A41" s="102"/>
      <c r="B41" s="90"/>
    </row>
    <row r="42" spans="1:6" x14ac:dyDescent="0.25">
      <c r="A42" s="103" t="s">
        <v>102</v>
      </c>
      <c r="B42" s="90"/>
    </row>
    <row r="43" spans="1:6" s="15" customFormat="1" x14ac:dyDescent="0.25">
      <c r="A43" s="82"/>
    </row>
    <row r="44" spans="1:6" s="15" customFormat="1" x14ac:dyDescent="0.25">
      <c r="A44" s="82"/>
    </row>
    <row r="45" spans="1:6" x14ac:dyDescent="0.25">
      <c r="A45" t="s">
        <v>79</v>
      </c>
    </row>
    <row r="48" spans="1:6" x14ac:dyDescent="0.25">
      <c r="A48" s="82" t="s">
        <v>102</v>
      </c>
    </row>
  </sheetData>
  <sheetProtection selectLockedCells="1"/>
  <mergeCells count="17">
    <mergeCell ref="J13:J15"/>
    <mergeCell ref="F14:F15"/>
    <mergeCell ref="H14:H15"/>
    <mergeCell ref="D14:D15"/>
    <mergeCell ref="D13:I13"/>
    <mergeCell ref="A24:B26"/>
    <mergeCell ref="A21:B21"/>
    <mergeCell ref="A32:B32"/>
    <mergeCell ref="D25:E25"/>
    <mergeCell ref="F25:G25"/>
    <mergeCell ref="D24:J24"/>
    <mergeCell ref="D16:D17"/>
    <mergeCell ref="F16:F17"/>
    <mergeCell ref="H16:H17"/>
    <mergeCell ref="K24:K26"/>
    <mergeCell ref="C24:C26"/>
    <mergeCell ref="H25:I25"/>
  </mergeCells>
  <conditionalFormatting sqref="J21">
    <cfRule type="cellIs" dxfId="28" priority="4" operator="equal">
      <formula>0</formula>
    </cfRule>
    <cfRule type="cellIs" dxfId="27" priority="5" operator="lessThan">
      <formula>100</formula>
    </cfRule>
    <cfRule type="cellIs" dxfId="26" priority="6" operator="greaterThan">
      <formula>100</formula>
    </cfRule>
  </conditionalFormatting>
  <conditionalFormatting sqref="K32">
    <cfRule type="cellIs" dxfId="25" priority="1" operator="equal">
      <formula>0</formula>
    </cfRule>
    <cfRule type="cellIs" dxfId="24" priority="2" operator="lessThan">
      <formula>100</formula>
    </cfRule>
    <cfRule type="cellIs" dxfId="23"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21 K32" xr:uid="{00000000-0002-0000-0100-000000000000}">
      <formula1>100</formula1>
    </dataValidation>
    <dataValidation type="decimal" allowBlank="1" showInputMessage="1" showErrorMessage="1" errorTitle="Tähelepanu!" error="AMIF toetuse osakaal ei saa olla suurem kui 75%" promptTitle="Tähelepanu!" prompt="AMIF toetuse osakaal ei saa olla suurem kui 75%" sqref="J16 K27" xr:uid="{00000000-0002-0000-0100-000001000000}">
      <formula1>0</formula1>
      <formula2>75</formula2>
    </dataValidation>
    <dataValidation operator="equal" allowBlank="1" showErrorMessage="1" promptTitle="Tähelepanu!" prompt="AMIF tulu peab võrduma AMIF kuluga." sqref="B15 A24" xr:uid="{00000000-0002-0000-0100-000002000000}"/>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43"/>
  <sheetViews>
    <sheetView topLeftCell="A19" workbookViewId="0">
      <selection activeCell="D34" sqref="D34"/>
    </sheetView>
  </sheetViews>
  <sheetFormatPr defaultColWidth="9.140625" defaultRowHeight="15.75" x14ac:dyDescent="0.25"/>
  <cols>
    <col min="1" max="1" width="16.5703125" style="1" customWidth="1"/>
    <col min="2" max="2" width="41.85546875" style="1" customWidth="1"/>
    <col min="3" max="3" width="17.42578125" style="1" customWidth="1"/>
    <col min="4" max="4" width="19" style="1" customWidth="1"/>
    <col min="5" max="5" width="18.140625" style="1" customWidth="1"/>
    <col min="6" max="6" width="18.5703125" style="1" customWidth="1"/>
    <col min="7" max="7" width="18.5703125" style="21" customWidth="1"/>
    <col min="8" max="8" width="11.42578125" style="1" customWidth="1"/>
    <col min="9" max="11" width="9.140625" style="1"/>
    <col min="12" max="12" width="9.140625" style="1" customWidth="1"/>
    <col min="13" max="14" width="9.140625" style="1"/>
    <col min="15" max="15" width="10.5703125" style="1" customWidth="1"/>
    <col min="16" max="16" width="8.85546875" style="1" customWidth="1"/>
    <col min="17" max="16384" width="9.140625" style="1"/>
  </cols>
  <sheetData>
    <row r="1" spans="1:16" s="21" customFormat="1" x14ac:dyDescent="0.25">
      <c r="A1"/>
    </row>
    <row r="2" spans="1:16" s="21" customFormat="1" x14ac:dyDescent="0.25">
      <c r="A2" s="86" t="s">
        <v>24</v>
      </c>
      <c r="B2" s="87"/>
      <c r="D2" s="38"/>
    </row>
    <row r="3" spans="1:16" x14ac:dyDescent="0.25">
      <c r="A3" s="3" t="s">
        <v>0</v>
      </c>
      <c r="K3" s="7"/>
    </row>
    <row r="4" spans="1:16" s="31" customFormat="1" x14ac:dyDescent="0.25">
      <c r="A4" s="38" t="str">
        <f>'B. Maksetaotlus'!A6</f>
        <v>Toetuse saaja: Sotsiaalkindlustusamet</v>
      </c>
      <c r="K4" s="37"/>
    </row>
    <row r="5" spans="1:16" s="31" customFormat="1" x14ac:dyDescent="0.25">
      <c r="A5" s="38" t="str">
        <f>'B. Maksetaotlus'!A7</f>
        <v>Projekti pealkiri: Rahvusvahelise kaitse saanud isikute tugiisikuteenuse korraldus KOVi tasandil</v>
      </c>
    </row>
    <row r="6" spans="1:16" s="31" customFormat="1" x14ac:dyDescent="0.25">
      <c r="A6" s="38" t="str">
        <f>'B. Maksetaotlus'!A8</f>
        <v>Projekti tunnus: AMIF2021-6</v>
      </c>
    </row>
    <row r="7" spans="1:16" s="31" customFormat="1" x14ac:dyDescent="0.25">
      <c r="A7" s="89"/>
    </row>
    <row r="8" spans="1:16" s="31" customFormat="1" x14ac:dyDescent="0.25">
      <c r="A8" s="98"/>
      <c r="C8" s="37"/>
      <c r="D8" s="37"/>
      <c r="E8" s="37"/>
      <c r="F8" s="37"/>
      <c r="G8" s="37"/>
      <c r="H8" s="37"/>
      <c r="I8" s="37"/>
      <c r="J8" s="37"/>
      <c r="K8" s="37"/>
      <c r="L8" s="37"/>
      <c r="M8" s="37"/>
      <c r="N8" s="37"/>
      <c r="O8" s="37"/>
      <c r="P8" s="37"/>
    </row>
    <row r="9" spans="1:16" x14ac:dyDescent="0.25">
      <c r="A9" s="213" t="s">
        <v>111</v>
      </c>
      <c r="B9" s="213"/>
      <c r="C9" s="27"/>
      <c r="D9" s="27"/>
    </row>
    <row r="10" spans="1:16" ht="47.25" x14ac:dyDescent="0.25">
      <c r="A10" s="39"/>
      <c r="B10" s="40" t="s">
        <v>13</v>
      </c>
      <c r="C10" s="41" t="s">
        <v>112</v>
      </c>
      <c r="D10" s="41" t="s">
        <v>110</v>
      </c>
      <c r="E10" s="25" t="s">
        <v>153</v>
      </c>
      <c r="F10" s="6" t="s">
        <v>154</v>
      </c>
      <c r="G10" s="6" t="s">
        <v>155</v>
      </c>
      <c r="H10" s="28" t="s">
        <v>54</v>
      </c>
    </row>
    <row r="11" spans="1:16" x14ac:dyDescent="0.25">
      <c r="A11" s="42">
        <v>1</v>
      </c>
      <c r="B11" s="43" t="s">
        <v>3</v>
      </c>
      <c r="C11" s="68">
        <f>'A. Eelarve'!C13</f>
        <v>142499.99717685001</v>
      </c>
      <c r="D11" s="68">
        <f>E11+F11</f>
        <v>0</v>
      </c>
      <c r="E11" s="158">
        <f>E27*0.75</f>
        <v>0</v>
      </c>
      <c r="F11" s="23">
        <f>F27*0.75</f>
        <v>0</v>
      </c>
      <c r="G11" s="23">
        <f>G27*0.75</f>
        <v>0</v>
      </c>
      <c r="H11" s="131">
        <f>'A. Eelarve'!D13</f>
        <v>0.75</v>
      </c>
    </row>
    <row r="12" spans="1:16" x14ac:dyDescent="0.25">
      <c r="A12" s="42">
        <v>2</v>
      </c>
      <c r="B12" s="43" t="s">
        <v>15</v>
      </c>
      <c r="C12" s="68">
        <f>'A. Eelarve'!C14</f>
        <v>47499.999058950001</v>
      </c>
      <c r="D12" s="68">
        <f>E12+F12</f>
        <v>0</v>
      </c>
      <c r="E12" s="158">
        <f>E27*0.25</f>
        <v>0</v>
      </c>
      <c r="F12" s="23">
        <f>F27*0.25</f>
        <v>0</v>
      </c>
      <c r="G12" s="23">
        <f>G27*0.25</f>
        <v>0</v>
      </c>
      <c r="H12" s="131">
        <f>'A. Eelarve'!D14</f>
        <v>0.25</v>
      </c>
      <c r="I12" s="7"/>
    </row>
    <row r="13" spans="1:16" s="21" customFormat="1" x14ac:dyDescent="0.25">
      <c r="A13" s="42">
        <v>3</v>
      </c>
      <c r="B13" s="43" t="s">
        <v>17</v>
      </c>
      <c r="C13" s="68">
        <f>'A. Eelarve'!C15</f>
        <v>0</v>
      </c>
      <c r="D13" s="68">
        <f>E13+F13</f>
        <v>0</v>
      </c>
      <c r="E13" s="23"/>
      <c r="F13" s="23"/>
      <c r="G13" s="23"/>
      <c r="H13" s="131">
        <f>'A. Eelarve'!D15</f>
        <v>0</v>
      </c>
      <c r="I13" s="7"/>
    </row>
    <row r="14" spans="1:16" x14ac:dyDescent="0.25">
      <c r="A14" s="42">
        <v>4</v>
      </c>
      <c r="B14" s="43" t="s">
        <v>16</v>
      </c>
      <c r="C14" s="68">
        <f>'A. Eelarve'!C16</f>
        <v>0</v>
      </c>
      <c r="D14" s="68">
        <f>E14+F14</f>
        <v>0</v>
      </c>
      <c r="E14" s="23"/>
      <c r="F14" s="23"/>
      <c r="G14" s="23"/>
      <c r="H14" s="131">
        <f>'A. Eelarve'!D16</f>
        <v>0</v>
      </c>
    </row>
    <row r="15" spans="1:16" s="21" customFormat="1" x14ac:dyDescent="0.25">
      <c r="A15" s="42">
        <v>5</v>
      </c>
      <c r="B15" s="43" t="s">
        <v>45</v>
      </c>
      <c r="C15" s="68">
        <f>'A. Eelarve'!C17</f>
        <v>0</v>
      </c>
      <c r="D15" s="68">
        <f>E15+F15</f>
        <v>0</v>
      </c>
      <c r="E15" s="23"/>
      <c r="F15" s="23"/>
      <c r="G15" s="23"/>
      <c r="H15" s="131">
        <f>'A. Eelarve'!D17</f>
        <v>0</v>
      </c>
    </row>
    <row r="16" spans="1:16" x14ac:dyDescent="0.25">
      <c r="A16" s="169" t="s">
        <v>55</v>
      </c>
      <c r="B16" s="170"/>
      <c r="C16" s="50">
        <f t="shared" ref="C16:H16" si="0">SUM(C11:C15)</f>
        <v>189999.9962358</v>
      </c>
      <c r="D16" s="50">
        <f>SUM(D11:D15)</f>
        <v>0</v>
      </c>
      <c r="E16" s="50">
        <f>SUM(E11:E15)</f>
        <v>0</v>
      </c>
      <c r="F16" s="50">
        <f t="shared" si="0"/>
        <v>0</v>
      </c>
      <c r="G16" s="50">
        <f t="shared" si="0"/>
        <v>0</v>
      </c>
      <c r="H16" s="154">
        <f t="shared" si="0"/>
        <v>1</v>
      </c>
    </row>
    <row r="19" spans="1:11" s="21" customFormat="1" x14ac:dyDescent="0.25">
      <c r="A19" s="9" t="s">
        <v>74</v>
      </c>
      <c r="B19" s="1"/>
      <c r="C19" s="8"/>
      <c r="D19" s="7"/>
      <c r="E19" s="7"/>
      <c r="F19" s="7"/>
      <c r="G19" s="7"/>
      <c r="H19" s="7"/>
    </row>
    <row r="20" spans="1:11" ht="78.75" customHeight="1" x14ac:dyDescent="0.25">
      <c r="A20" s="216" t="s">
        <v>1</v>
      </c>
      <c r="B20" s="216" t="s">
        <v>2</v>
      </c>
      <c r="C20" s="214" t="s">
        <v>11</v>
      </c>
      <c r="D20" s="32" t="s">
        <v>23</v>
      </c>
      <c r="E20" s="214" t="s">
        <v>153</v>
      </c>
      <c r="F20" s="214" t="s">
        <v>154</v>
      </c>
      <c r="G20" s="214" t="s">
        <v>155</v>
      </c>
      <c r="H20" s="33" t="s">
        <v>5</v>
      </c>
    </row>
    <row r="21" spans="1:11" s="14" customFormat="1" x14ac:dyDescent="0.25">
      <c r="A21" s="217"/>
      <c r="B21" s="217"/>
      <c r="C21" s="215"/>
      <c r="D21" s="5" t="s">
        <v>4</v>
      </c>
      <c r="E21" s="215"/>
      <c r="F21" s="215"/>
      <c r="G21" s="215"/>
      <c r="H21" s="24"/>
    </row>
    <row r="22" spans="1:11" s="14" customFormat="1" x14ac:dyDescent="0.25">
      <c r="A22" s="11" t="s">
        <v>36</v>
      </c>
      <c r="B22" s="11" t="s">
        <v>6</v>
      </c>
      <c r="C22" s="75">
        <f>'A. Eelarve'!C22</f>
        <v>45338.27994</v>
      </c>
      <c r="D22" s="75">
        <f>SUM(E22:F22)</f>
        <v>0</v>
      </c>
      <c r="E22" s="75">
        <f>'C1. Tööjõukulud'!G12</f>
        <v>0</v>
      </c>
      <c r="F22" s="75">
        <f>'C1. Tööjõukulud'!G31</f>
        <v>0</v>
      </c>
      <c r="G22" s="75">
        <f>'C1. Tööjõukulud'!G50</f>
        <v>0</v>
      </c>
      <c r="H22" s="75">
        <f>IFERROR(ROUND(D22/C22*100,2),0)</f>
        <v>0</v>
      </c>
      <c r="K22"/>
    </row>
    <row r="23" spans="1:11" x14ac:dyDescent="0.25">
      <c r="A23" s="11" t="s">
        <v>7</v>
      </c>
      <c r="B23" s="100" t="s">
        <v>98</v>
      </c>
      <c r="C23" s="75">
        <f>'A. Eelarve'!C23</f>
        <v>1200</v>
      </c>
      <c r="D23" s="75">
        <f>SUM(E23:F23)</f>
        <v>0</v>
      </c>
      <c r="E23" s="75">
        <f>'C2. Sõidu- ja lähetuskulud'!G22</f>
        <v>0</v>
      </c>
      <c r="F23" s="75">
        <f>'C2. Sõidu- ja lähetuskulud'!G40</f>
        <v>0</v>
      </c>
      <c r="G23" s="75">
        <f>'C2. Sõidu- ja lähetuskulud'!G58</f>
        <v>0</v>
      </c>
      <c r="H23" s="75">
        <f t="shared" ref="H23:H27" si="1">IFERROR(ROUND(D23/C23*100,2),0)</f>
        <v>0</v>
      </c>
      <c r="K23"/>
    </row>
    <row r="24" spans="1:11" x14ac:dyDescent="0.25">
      <c r="A24" s="11" t="s">
        <v>8</v>
      </c>
      <c r="B24" s="101" t="s">
        <v>99</v>
      </c>
      <c r="C24" s="75">
        <f>'A. Eelarve'!C24</f>
        <v>131031.81</v>
      </c>
      <c r="D24" s="75">
        <f>' C3. Sihtrühmaga seotud kulud'!G23</f>
        <v>0</v>
      </c>
      <c r="E24" s="75">
        <f>' C3. Sihtrühmaga seotud kulud'!G23</f>
        <v>0</v>
      </c>
      <c r="F24" s="75">
        <f>' C3. Sihtrühmaga seotud kulud'!G41</f>
        <v>0</v>
      </c>
      <c r="G24" s="75">
        <f>' C3. Sihtrühmaga seotud kulud'!G59</f>
        <v>0</v>
      </c>
      <c r="H24" s="75">
        <f t="shared" si="1"/>
        <v>0</v>
      </c>
    </row>
    <row r="25" spans="1:11" x14ac:dyDescent="0.25">
      <c r="A25" s="12"/>
      <c r="B25" s="13" t="s">
        <v>42</v>
      </c>
      <c r="C25" s="76">
        <f>SUM(C22:C24)</f>
        <v>177570.08994000001</v>
      </c>
      <c r="D25" s="76">
        <f>SUM(D22:D24)</f>
        <v>0</v>
      </c>
      <c r="E25" s="76">
        <f>SUM(E22:E24)</f>
        <v>0</v>
      </c>
      <c r="F25" s="76">
        <f>SUM(F22:F24)</f>
        <v>0</v>
      </c>
      <c r="G25" s="76">
        <f>SUM(G22:G24)</f>
        <v>0</v>
      </c>
      <c r="H25" s="76">
        <f>IFERROR(ROUND(D25/C25*100,2),0)</f>
        <v>0</v>
      </c>
    </row>
    <row r="26" spans="1:11" x14ac:dyDescent="0.25">
      <c r="A26" s="12"/>
      <c r="B26" s="13" t="s">
        <v>12</v>
      </c>
      <c r="C26" s="76">
        <f>'A. Eelarve'!C26</f>
        <v>12429.906295800001</v>
      </c>
      <c r="D26" s="76">
        <f>D25*7%</f>
        <v>0</v>
      </c>
      <c r="E26" s="76">
        <f>E25*7%</f>
        <v>0</v>
      </c>
      <c r="F26" s="76">
        <f>F25*7%</f>
        <v>0</v>
      </c>
      <c r="G26" s="76">
        <f>G25*7%</f>
        <v>0</v>
      </c>
      <c r="H26" s="76">
        <f t="shared" si="1"/>
        <v>0</v>
      </c>
    </row>
    <row r="27" spans="1:11" x14ac:dyDescent="0.25">
      <c r="A27" s="10"/>
      <c r="B27" s="11" t="s">
        <v>10</v>
      </c>
      <c r="C27" s="75">
        <f>SUM(C25:C26)</f>
        <v>189999.9962358</v>
      </c>
      <c r="D27" s="75">
        <f>SUM(D25:D26)</f>
        <v>0</v>
      </c>
      <c r="E27" s="75">
        <f>SUM(E25:E26)</f>
        <v>0</v>
      </c>
      <c r="F27" s="75">
        <f>SUM(F25:F26)</f>
        <v>0</v>
      </c>
      <c r="G27" s="75">
        <f>SUM(G25:G26)</f>
        <v>0</v>
      </c>
      <c r="H27" s="75">
        <f t="shared" si="1"/>
        <v>0</v>
      </c>
    </row>
    <row r="28" spans="1:11" x14ac:dyDescent="0.25">
      <c r="A28"/>
      <c r="B28"/>
      <c r="C28"/>
      <c r="D28"/>
      <c r="F28" s="77"/>
      <c r="G28" s="77"/>
    </row>
    <row r="29" spans="1:11" x14ac:dyDescent="0.25">
      <c r="A29" s="21"/>
      <c r="B29" s="21"/>
      <c r="C29" s="21"/>
    </row>
    <row r="30" spans="1:11" x14ac:dyDescent="0.25">
      <c r="A30" s="18" t="s">
        <v>73</v>
      </c>
      <c r="B30" s="16"/>
      <c r="C30" s="15"/>
    </row>
    <row r="31" spans="1:11" ht="47.25" x14ac:dyDescent="0.25">
      <c r="A31" s="19"/>
      <c r="B31" s="65" t="s">
        <v>64</v>
      </c>
      <c r="C31" s="64" t="s">
        <v>63</v>
      </c>
      <c r="D31" s="25" t="s">
        <v>153</v>
      </c>
      <c r="E31" s="6" t="s">
        <v>154</v>
      </c>
      <c r="F31" s="6" t="s">
        <v>155</v>
      </c>
    </row>
    <row r="32" spans="1:11" x14ac:dyDescent="0.25">
      <c r="A32" s="17" t="s">
        <v>25</v>
      </c>
      <c r="B32" s="78">
        <f>'A. Eelarve'!B31</f>
        <v>0</v>
      </c>
      <c r="C32" s="79">
        <f>D32+E32</f>
        <v>0</v>
      </c>
      <c r="D32" s="72">
        <v>0</v>
      </c>
      <c r="E32" s="72">
        <v>0</v>
      </c>
      <c r="F32" s="72">
        <v>0</v>
      </c>
    </row>
    <row r="33" spans="1:7" x14ac:dyDescent="0.25">
      <c r="A33" s="17" t="s">
        <v>26</v>
      </c>
      <c r="B33" s="78">
        <f>'A. Eelarve'!B32</f>
        <v>189999.9962358</v>
      </c>
      <c r="C33" s="79">
        <v>0</v>
      </c>
      <c r="D33" s="72">
        <v>0</v>
      </c>
      <c r="E33" s="72">
        <v>0</v>
      </c>
      <c r="F33" s="72">
        <v>0</v>
      </c>
    </row>
    <row r="34" spans="1:7" x14ac:dyDescent="0.25">
      <c r="A34" s="17" t="s">
        <v>27</v>
      </c>
      <c r="B34" s="78">
        <f>'A. Eelarve'!B33</f>
        <v>0</v>
      </c>
      <c r="C34" s="79">
        <f>D34+E34</f>
        <v>0</v>
      </c>
      <c r="D34" s="72">
        <v>0</v>
      </c>
      <c r="E34" s="72">
        <v>0</v>
      </c>
      <c r="F34" s="72">
        <v>0</v>
      </c>
    </row>
    <row r="35" spans="1:7" x14ac:dyDescent="0.25">
      <c r="A35" s="11" t="s">
        <v>18</v>
      </c>
      <c r="B35" s="80">
        <f>SUM(B32:B34)</f>
        <v>189999.9962358</v>
      </c>
      <c r="C35" s="75">
        <f>SUM(C32:C34)</f>
        <v>0</v>
      </c>
      <c r="D35" s="75">
        <f>SUM(D32:D34)</f>
        <v>0</v>
      </c>
      <c r="E35" s="75">
        <f>SUM(E32:E34)</f>
        <v>0</v>
      </c>
      <c r="F35" s="75">
        <f>SUM(F32:F34)</f>
        <v>0</v>
      </c>
    </row>
    <row r="36" spans="1:7" x14ac:dyDescent="0.25">
      <c r="F36" s="21"/>
    </row>
    <row r="37" spans="1:7" s="21" customFormat="1" x14ac:dyDescent="0.25">
      <c r="A37" s="83"/>
      <c r="B37" s="84"/>
      <c r="C37" s="85"/>
      <c r="D37"/>
      <c r="E37"/>
    </row>
    <row r="38" spans="1:7" x14ac:dyDescent="0.25">
      <c r="A38" s="20" t="s">
        <v>156</v>
      </c>
    </row>
    <row r="39" spans="1:7" x14ac:dyDescent="0.25">
      <c r="A39" s="211" t="s">
        <v>70</v>
      </c>
      <c r="B39" s="212"/>
      <c r="C39" s="66" t="s">
        <v>69</v>
      </c>
      <c r="D39" s="66" t="s">
        <v>46</v>
      </c>
      <c r="E39"/>
      <c r="F39"/>
      <c r="G39" s="15"/>
    </row>
    <row r="40" spans="1:7" ht="47.25" x14ac:dyDescent="0.25">
      <c r="A40" s="22">
        <v>1</v>
      </c>
      <c r="B40" s="2" t="s">
        <v>19</v>
      </c>
      <c r="C40" s="67" t="s">
        <v>67</v>
      </c>
      <c r="D40" s="34"/>
      <c r="E40"/>
      <c r="F40"/>
      <c r="G40" s="15"/>
    </row>
    <row r="41" spans="1:7" x14ac:dyDescent="0.25">
      <c r="A41" s="22">
        <v>2</v>
      </c>
      <c r="B41" s="23" t="s">
        <v>20</v>
      </c>
      <c r="C41" s="67" t="s">
        <v>68</v>
      </c>
      <c r="D41" s="34"/>
      <c r="E41"/>
      <c r="F41"/>
      <c r="G41" s="15"/>
    </row>
    <row r="42" spans="1:7" ht="47.25" x14ac:dyDescent="0.25">
      <c r="A42" s="22">
        <v>3</v>
      </c>
      <c r="B42" s="2" t="s">
        <v>21</v>
      </c>
      <c r="C42" s="67" t="s">
        <v>68</v>
      </c>
      <c r="D42" s="34"/>
      <c r="E42"/>
      <c r="F42"/>
      <c r="G42" s="15"/>
    </row>
    <row r="43" spans="1:7" ht="47.25" x14ac:dyDescent="0.25">
      <c r="A43" s="22">
        <v>4</v>
      </c>
      <c r="B43" s="2" t="s">
        <v>22</v>
      </c>
      <c r="C43" s="67" t="s">
        <v>67</v>
      </c>
      <c r="D43" s="34"/>
      <c r="E43"/>
      <c r="F43"/>
      <c r="G43" s="15"/>
    </row>
  </sheetData>
  <sheetProtection selectLockedCells="1"/>
  <dataConsolidate/>
  <mergeCells count="9">
    <mergeCell ref="G20:G21"/>
    <mergeCell ref="F20:F21"/>
    <mergeCell ref="A20:A21"/>
    <mergeCell ref="B20:B21"/>
    <mergeCell ref="A39:B39"/>
    <mergeCell ref="A9:B9"/>
    <mergeCell ref="A16:B16"/>
    <mergeCell ref="C20:C21"/>
    <mergeCell ref="E20:E21"/>
  </mergeCells>
  <conditionalFormatting sqref="H16">
    <cfRule type="cellIs" dxfId="22" priority="64" operator="equal">
      <formula>0</formula>
    </cfRule>
    <cfRule type="cellIs" dxfId="21" priority="82" operator="lessThan">
      <formula>100</formula>
    </cfRule>
    <cfRule type="cellIs" dxfId="20" priority="83" operator="greaterThan">
      <formula>100</formula>
    </cfRule>
  </conditionalFormatting>
  <conditionalFormatting sqref="H22">
    <cfRule type="cellIs" dxfId="19" priority="74" operator="greaterThan">
      <formula>110</formula>
    </cfRule>
  </conditionalFormatting>
  <conditionalFormatting sqref="H27">
    <cfRule type="cellIs" dxfId="18" priority="68" operator="greaterThan">
      <formula>100</formula>
    </cfRule>
  </conditionalFormatting>
  <conditionalFormatting sqref="H23">
    <cfRule type="cellIs" dxfId="17" priority="63" operator="greaterThan">
      <formula>110</formula>
    </cfRule>
  </conditionalFormatting>
  <conditionalFormatting sqref="H24">
    <cfRule type="cellIs" dxfId="16" priority="62" operator="greaterThan">
      <formula>110</formula>
    </cfRule>
  </conditionalFormatting>
  <conditionalFormatting sqref="E26:F26">
    <cfRule type="colorScale" priority="22">
      <colorScale>
        <cfvo type="num" val="0"/>
        <cfvo type="num" val="&quot;C11*1,1&quot;"/>
        <color rgb="FFFF7128"/>
        <color theme="5"/>
      </colorScale>
    </cfRule>
    <cfRule type="cellIs" dxfId="15" priority="23" stopIfTrue="1" operator="greaterThan">
      <formula>"C11*110%"</formula>
    </cfRule>
    <cfRule type="cellIs" dxfId="14" priority="24" stopIfTrue="1" operator="greaterThan">
      <formula>D26*1.1</formula>
    </cfRule>
    <cfRule type="cellIs" dxfId="13" priority="25" stopIfTrue="1" operator="greaterThan">
      <formula>D26*1.1</formula>
    </cfRule>
    <cfRule type="cellIs" dxfId="12" priority="26" stopIfTrue="1" operator="greaterThan">
      <formula>"F11*1,1"</formula>
    </cfRule>
  </conditionalFormatting>
  <conditionalFormatting sqref="D26">
    <cfRule type="colorScale" priority="17">
      <colorScale>
        <cfvo type="num" val="0"/>
        <cfvo type="num" val="&quot;C11*1,1&quot;"/>
        <color rgb="FFFF7128"/>
        <color theme="5"/>
      </colorScale>
    </cfRule>
    <cfRule type="cellIs" dxfId="11" priority="18" stopIfTrue="1" operator="greaterThan">
      <formula>"C11*110%"</formula>
    </cfRule>
    <cfRule type="cellIs" dxfId="10" priority="19" stopIfTrue="1" operator="greaterThan">
      <formula>C26*1.1</formula>
    </cfRule>
    <cfRule type="cellIs" dxfId="9" priority="20" stopIfTrue="1" operator="greaterThan">
      <formula>C26*1.1</formula>
    </cfRule>
    <cfRule type="cellIs" dxfId="8" priority="21" stopIfTrue="1" operator="greaterThan">
      <formula>"F11*1,1"</formula>
    </cfRule>
  </conditionalFormatting>
  <conditionalFormatting sqref="H25:H26">
    <cfRule type="colorScale" priority="8">
      <colorScale>
        <cfvo type="num" val="0"/>
        <cfvo type="num" val="&quot;C11*1,1&quot;"/>
        <color rgb="FFFF7128"/>
        <color theme="5"/>
      </colorScale>
    </cfRule>
    <cfRule type="cellIs" dxfId="7" priority="9" stopIfTrue="1" operator="greaterThan">
      <formula>"C11*110%"</formula>
    </cfRule>
    <cfRule type="cellIs" dxfId="6" priority="10" stopIfTrue="1" operator="greaterThan">
      <formula>F25*1.1</formula>
    </cfRule>
    <cfRule type="cellIs" dxfId="5" priority="11" stopIfTrue="1" operator="greaterThan">
      <formula>F25*1.1</formula>
    </cfRule>
    <cfRule type="cellIs" dxfId="4" priority="12" stopIfTrue="1" operator="greaterThan">
      <formula>"F11*1,1"</formula>
    </cfRule>
  </conditionalFormatting>
  <conditionalFormatting sqref="G26">
    <cfRule type="colorScale" priority="3">
      <colorScale>
        <cfvo type="num" val="0"/>
        <cfvo type="num" val="&quot;C11*1,1&quot;"/>
        <color rgb="FFFF7128"/>
        <color theme="5"/>
      </colorScale>
    </cfRule>
    <cfRule type="cellIs" dxfId="3" priority="4" stopIfTrue="1" operator="greaterThan">
      <formula>"C11*110%"</formula>
    </cfRule>
    <cfRule type="cellIs" dxfId="2" priority="5" stopIfTrue="1" operator="greaterThan">
      <formula>F26*1.1</formula>
    </cfRule>
    <cfRule type="cellIs" dxfId="1" priority="6" stopIfTrue="1" operator="greaterThan">
      <formula>F26*1.1</formula>
    </cfRule>
    <cfRule type="cellIs" dxfId="0" priority="7" stopIfTrue="1" operator="greaterThan">
      <formula>"F11*1,1"</formula>
    </cfRule>
  </conditionalFormatting>
  <dataValidations xWindow="399" yWindow="519" count="6">
    <dataValidation errorStyle="warning" operator="equal" allowBlank="1" showInputMessage="1" showErrorMessage="1" promptTitle="Tähelepanu!" prompt="Tööjõukulud peavad võrduma töölehel &quot;Tööjõukulud&quot; saadud summaga." sqref="D22:D23" xr:uid="{00000000-0002-0000-0200-000000000000}"/>
    <dataValidation type="decimal" operator="equal" allowBlank="1" showInputMessage="1" showErrorMessage="1" errorTitle="Tähelepanu!" error="Tervik peab olema 100%" promptTitle="Tähelepanu!" prompt="Osakaalude summa peab olema 100%" sqref="H16" xr:uid="{00000000-0002-0000-0200-000001000000}">
      <formula1>100</formula1>
    </dataValidation>
    <dataValidation type="decimal" allowBlank="1" showInputMessage="1" showErrorMessage="1" errorTitle="Tähelepanu!" error="AMIF toetuse osakaal ei saa olla suurem kui 75%" promptTitle="Tähelepanu!" prompt="AMIF toetuse osakaal ei saa olla suurem kui 75%" sqref="H11:H15" xr:uid="{00000000-0002-0000-0200-000002000000}">
      <formula1>0</formula1>
      <formula2>75</formula2>
    </dataValidation>
    <dataValidation operator="equal" allowBlank="1" showErrorMessage="1" promptTitle="Tähelepanu!" prompt="AMIF tulu peab võrduma AMIF kuluga." sqref="B10" xr:uid="{00000000-0002-0000-0200-000003000000}"/>
    <dataValidation allowBlank="1" showInputMessage="1" showErrorMessage="1" promptTitle="Tähelepanu!" prompt="Kulud meetmete lõikes kokku peab olema võrdne projekti kulud kokku." sqref="C37" xr:uid="{00000000-0002-0000-0200-000004000000}"/>
    <dataValidation type="list" allowBlank="1" showInputMessage="1" showErrorMessage="1" errorTitle="Tähelepanu!" error="Vali sobiv vastus" promptTitle="Tähelepanu!" prompt="Vali sobiv vastus" sqref="C40:C43" xr:uid="{00000000-0002-0000-0200-000005000000}">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sheetPr>
  <dimension ref="A1:G51"/>
  <sheetViews>
    <sheetView topLeftCell="A58" workbookViewId="0">
      <selection activeCell="J16" sqref="J16"/>
    </sheetView>
  </sheetViews>
  <sheetFormatPr defaultColWidth="9.140625" defaultRowHeight="15.75" x14ac:dyDescent="0.25"/>
  <cols>
    <col min="1" max="1" width="10" style="21" bestFit="1" customWidth="1"/>
    <col min="2" max="2" width="20.140625" style="21" customWidth="1"/>
    <col min="3" max="3" width="25.5703125" style="21" customWidth="1"/>
    <col min="4" max="4" width="16.5703125" style="15" customWidth="1"/>
    <col min="5" max="5" width="15.5703125" style="15" customWidth="1"/>
    <col min="6" max="6" width="15.42578125" style="21" customWidth="1"/>
    <col min="7" max="7" width="9.85546875" style="21" bestFit="1" customWidth="1"/>
    <col min="8" max="16384" width="9.140625" style="21"/>
  </cols>
  <sheetData>
    <row r="1" spans="1:7" x14ac:dyDescent="0.25">
      <c r="A1" s="3" t="s">
        <v>65</v>
      </c>
      <c r="B1" s="3"/>
    </row>
    <row r="2" spans="1:7" x14ac:dyDescent="0.25">
      <c r="A2" s="3"/>
      <c r="B2" s="3"/>
    </row>
    <row r="3" spans="1:7" x14ac:dyDescent="0.25">
      <c r="A3" s="91" t="s">
        <v>95</v>
      </c>
    </row>
    <row r="4" spans="1:7" x14ac:dyDescent="0.25">
      <c r="A4" s="19"/>
      <c r="B4" s="220" t="s">
        <v>108</v>
      </c>
      <c r="C4" s="220"/>
      <c r="D4" s="220"/>
      <c r="E4" s="220"/>
      <c r="F4" s="220"/>
      <c r="G4" s="221" t="s">
        <v>14</v>
      </c>
    </row>
    <row r="5" spans="1:7" ht="31.5" x14ac:dyDescent="0.25">
      <c r="A5" s="104" t="s">
        <v>1</v>
      </c>
      <c r="B5" s="6" t="s">
        <v>47</v>
      </c>
      <c r="C5" s="6" t="s">
        <v>48</v>
      </c>
      <c r="D5" s="6" t="s">
        <v>49</v>
      </c>
      <c r="E5" s="6" t="s">
        <v>50</v>
      </c>
      <c r="F5" s="6" t="s">
        <v>51</v>
      </c>
      <c r="G5" s="221"/>
    </row>
    <row r="6" spans="1:7" s="31" customFormat="1" x14ac:dyDescent="0.25">
      <c r="A6" s="142" t="s">
        <v>80</v>
      </c>
      <c r="B6" s="142"/>
      <c r="C6" s="142"/>
      <c r="D6" s="156"/>
      <c r="E6" s="156"/>
      <c r="F6" s="142"/>
      <c r="G6" s="145"/>
    </row>
    <row r="7" spans="1:7" s="31" customFormat="1" x14ac:dyDescent="0.25">
      <c r="A7" s="142" t="s">
        <v>81</v>
      </c>
      <c r="B7" s="142"/>
      <c r="C7" s="142"/>
      <c r="D7" s="156"/>
      <c r="E7" s="156"/>
      <c r="F7" s="142"/>
      <c r="G7" s="145"/>
    </row>
    <row r="8" spans="1:7" s="31" customFormat="1" x14ac:dyDescent="0.25">
      <c r="A8" s="143" t="s">
        <v>82</v>
      </c>
      <c r="B8" s="142"/>
      <c r="C8" s="142"/>
      <c r="D8" s="157"/>
      <c r="E8" s="156"/>
      <c r="F8" s="142"/>
      <c r="G8" s="145"/>
    </row>
    <row r="9" spans="1:7" s="31" customFormat="1" x14ac:dyDescent="0.25">
      <c r="A9" s="142" t="s">
        <v>83</v>
      </c>
      <c r="B9" s="142"/>
      <c r="C9" s="142"/>
      <c r="D9" s="157"/>
      <c r="E9" s="156"/>
      <c r="F9" s="141"/>
      <c r="G9" s="145"/>
    </row>
    <row r="10" spans="1:7" s="31" customFormat="1" x14ac:dyDescent="0.25">
      <c r="A10" s="143" t="s">
        <v>166</v>
      </c>
      <c r="B10" s="142"/>
      <c r="C10" s="142"/>
      <c r="D10" s="157"/>
      <c r="E10" s="156"/>
      <c r="F10" s="142"/>
      <c r="G10" s="145"/>
    </row>
    <row r="11" spans="1:7" s="31" customFormat="1" x14ac:dyDescent="0.25">
      <c r="A11" s="142" t="s">
        <v>167</v>
      </c>
      <c r="B11" s="142"/>
      <c r="C11" s="142"/>
      <c r="D11" s="157"/>
      <c r="E11" s="156"/>
      <c r="F11" s="141"/>
      <c r="G11" s="145"/>
    </row>
    <row r="12" spans="1:7" x14ac:dyDescent="0.25">
      <c r="A12" s="222" t="s">
        <v>159</v>
      </c>
      <c r="B12" s="223"/>
      <c r="C12" s="223"/>
      <c r="D12" s="223"/>
      <c r="E12" s="223"/>
      <c r="F12" s="224"/>
      <c r="G12" s="81">
        <f>SUM(G6:G11)</f>
        <v>0</v>
      </c>
    </row>
    <row r="13" spans="1:7" s="31" customFormat="1" x14ac:dyDescent="0.25">
      <c r="A13" s="29"/>
      <c r="B13" s="29"/>
      <c r="C13" s="29"/>
      <c r="D13" s="30"/>
      <c r="E13" s="30"/>
      <c r="F13" s="29"/>
      <c r="G13" s="72"/>
    </row>
    <row r="14" spans="1:7" s="31" customFormat="1" x14ac:dyDescent="0.25">
      <c r="A14" s="29"/>
      <c r="B14" s="29"/>
      <c r="C14" s="29"/>
      <c r="D14" s="30"/>
      <c r="E14" s="29"/>
      <c r="F14" s="29"/>
      <c r="G14" s="72"/>
    </row>
    <row r="15" spans="1:7" s="31" customFormat="1" x14ac:dyDescent="0.25">
      <c r="A15" s="29"/>
      <c r="B15" s="29"/>
      <c r="C15" s="29"/>
      <c r="D15" s="30"/>
      <c r="E15" s="29"/>
      <c r="F15" s="29"/>
      <c r="G15" s="72"/>
    </row>
    <row r="16" spans="1:7" s="31" customFormat="1" x14ac:dyDescent="0.25">
      <c r="A16" s="29"/>
      <c r="B16" s="29"/>
      <c r="C16" s="29"/>
      <c r="D16" s="30"/>
      <c r="E16" s="30"/>
      <c r="F16" s="29"/>
      <c r="G16" s="72"/>
    </row>
    <row r="17" spans="1:7" s="31" customFormat="1" x14ac:dyDescent="0.25">
      <c r="A17" s="29"/>
      <c r="B17" s="29"/>
      <c r="C17" s="29"/>
      <c r="D17" s="30"/>
      <c r="E17" s="29"/>
      <c r="F17" s="29"/>
      <c r="G17" s="72"/>
    </row>
    <row r="18" spans="1:7" s="31" customFormat="1" x14ac:dyDescent="0.25">
      <c r="A18" s="29"/>
      <c r="B18" s="29"/>
      <c r="C18" s="29"/>
      <c r="D18" s="30"/>
      <c r="E18" s="29"/>
      <c r="F18" s="29"/>
      <c r="G18" s="72"/>
    </row>
    <row r="19" spans="1:7" s="31" customFormat="1" x14ac:dyDescent="0.25">
      <c r="A19" s="29"/>
      <c r="B19" s="29"/>
      <c r="C19" s="29"/>
      <c r="D19" s="30"/>
      <c r="E19" s="29"/>
      <c r="F19" s="29"/>
      <c r="G19" s="72"/>
    </row>
    <row r="20" spans="1:7" s="31" customFormat="1" x14ac:dyDescent="0.25">
      <c r="A20" s="29"/>
      <c r="B20" s="29"/>
      <c r="C20" s="29"/>
      <c r="D20" s="30"/>
      <c r="E20" s="29"/>
      <c r="F20" s="29"/>
      <c r="G20" s="72"/>
    </row>
    <row r="21" spans="1:7" s="31" customFormat="1" x14ac:dyDescent="0.25">
      <c r="A21" s="29"/>
      <c r="B21" s="29"/>
      <c r="C21" s="29"/>
      <c r="D21" s="30"/>
      <c r="E21" s="29"/>
      <c r="F21" s="29"/>
      <c r="G21" s="72"/>
    </row>
    <row r="22" spans="1:7" s="31" customFormat="1" x14ac:dyDescent="0.25">
      <c r="A22" s="29"/>
      <c r="B22" s="29"/>
      <c r="C22" s="29"/>
      <c r="D22" s="30"/>
      <c r="E22" s="29"/>
      <c r="F22" s="29"/>
      <c r="G22" s="72"/>
    </row>
    <row r="23" spans="1:7" s="31" customFormat="1" x14ac:dyDescent="0.25">
      <c r="A23" s="29"/>
      <c r="B23" s="29"/>
      <c r="C23" s="29"/>
      <c r="D23" s="30"/>
      <c r="E23" s="29"/>
      <c r="F23" s="29"/>
      <c r="G23" s="72"/>
    </row>
    <row r="24" spans="1:7" s="31" customFormat="1" x14ac:dyDescent="0.25">
      <c r="A24" s="29"/>
      <c r="B24" s="29"/>
      <c r="C24" s="29"/>
      <c r="D24" s="30"/>
      <c r="E24" s="29"/>
      <c r="F24" s="29"/>
      <c r="G24" s="72"/>
    </row>
    <row r="25" spans="1:7" s="31" customFormat="1" x14ac:dyDescent="0.25">
      <c r="A25" s="29"/>
      <c r="B25" s="29"/>
      <c r="C25" s="29"/>
      <c r="D25" s="30"/>
      <c r="E25" s="29"/>
      <c r="F25" s="29"/>
      <c r="G25" s="72"/>
    </row>
    <row r="26" spans="1:7" s="31" customFormat="1" x14ac:dyDescent="0.25">
      <c r="A26" s="29"/>
      <c r="B26" s="29"/>
      <c r="C26" s="29"/>
      <c r="D26" s="30"/>
      <c r="E26" s="29"/>
      <c r="F26" s="29"/>
      <c r="G26" s="72"/>
    </row>
    <row r="27" spans="1:7" s="31" customFormat="1" x14ac:dyDescent="0.25">
      <c r="A27" s="29"/>
      <c r="B27" s="29"/>
      <c r="C27" s="29"/>
      <c r="D27" s="30"/>
      <c r="E27" s="29"/>
      <c r="F27" s="29"/>
      <c r="G27" s="72"/>
    </row>
    <row r="28" spans="1:7" s="31" customFormat="1" x14ac:dyDescent="0.25">
      <c r="A28" s="29"/>
      <c r="B28" s="29"/>
      <c r="C28" s="29"/>
      <c r="D28" s="30"/>
      <c r="E28" s="29"/>
      <c r="F28" s="29"/>
      <c r="G28" s="72"/>
    </row>
    <row r="29" spans="1:7" s="31" customFormat="1" x14ac:dyDescent="0.25">
      <c r="A29" s="29"/>
      <c r="B29" s="29"/>
      <c r="C29" s="29"/>
      <c r="D29" s="30"/>
      <c r="E29" s="29"/>
      <c r="F29" s="29"/>
      <c r="G29" s="72"/>
    </row>
    <row r="30" spans="1:7" s="31" customFormat="1" x14ac:dyDescent="0.25">
      <c r="A30" s="29"/>
      <c r="B30" s="29"/>
      <c r="C30" s="29"/>
      <c r="D30" s="30"/>
      <c r="E30" s="30"/>
      <c r="F30" s="29"/>
      <c r="G30" s="72"/>
    </row>
    <row r="31" spans="1:7" x14ac:dyDescent="0.25">
      <c r="A31" s="222" t="s">
        <v>160</v>
      </c>
      <c r="B31" s="223"/>
      <c r="C31" s="223"/>
      <c r="D31" s="223"/>
      <c r="E31" s="223"/>
      <c r="F31" s="224"/>
      <c r="G31" s="81">
        <f>SUM(G13:G30)</f>
        <v>0</v>
      </c>
    </row>
    <row r="32" spans="1:7" s="31" customFormat="1" x14ac:dyDescent="0.25">
      <c r="A32" s="29"/>
      <c r="B32" s="29"/>
      <c r="C32" s="29"/>
      <c r="D32" s="30"/>
      <c r="E32" s="30"/>
      <c r="F32" s="29"/>
      <c r="G32" s="72"/>
    </row>
    <row r="33" spans="1:7" s="31" customFormat="1" x14ac:dyDescent="0.25">
      <c r="A33" s="29"/>
      <c r="B33" s="29"/>
      <c r="C33" s="29"/>
      <c r="D33" s="30"/>
      <c r="E33" s="29"/>
      <c r="F33" s="29"/>
      <c r="G33" s="72"/>
    </row>
    <row r="34" spans="1:7" s="31" customFormat="1" x14ac:dyDescent="0.25">
      <c r="A34" s="29"/>
      <c r="B34" s="29"/>
      <c r="C34" s="29"/>
      <c r="D34" s="30"/>
      <c r="E34" s="29"/>
      <c r="F34" s="29"/>
      <c r="G34" s="72"/>
    </row>
    <row r="35" spans="1:7" s="31" customFormat="1" x14ac:dyDescent="0.25">
      <c r="A35" s="29"/>
      <c r="B35" s="29"/>
      <c r="C35" s="29"/>
      <c r="D35" s="30"/>
      <c r="E35" s="30"/>
      <c r="F35" s="29"/>
      <c r="G35" s="72"/>
    </row>
    <row r="36" spans="1:7" s="31" customFormat="1" x14ac:dyDescent="0.25">
      <c r="A36" s="29"/>
      <c r="B36" s="29"/>
      <c r="C36" s="29"/>
      <c r="D36" s="30"/>
      <c r="E36" s="29"/>
      <c r="F36" s="29"/>
      <c r="G36" s="72"/>
    </row>
    <row r="37" spans="1:7" s="31" customFormat="1" x14ac:dyDescent="0.25">
      <c r="A37" s="29"/>
      <c r="B37" s="29"/>
      <c r="C37" s="29"/>
      <c r="D37" s="30"/>
      <c r="E37" s="29"/>
      <c r="F37" s="29"/>
      <c r="G37" s="72"/>
    </row>
    <row r="38" spans="1:7" s="31" customFormat="1" x14ac:dyDescent="0.25">
      <c r="A38" s="29"/>
      <c r="B38" s="29"/>
      <c r="C38" s="29"/>
      <c r="D38" s="30"/>
      <c r="E38" s="29"/>
      <c r="F38" s="29"/>
      <c r="G38" s="72"/>
    </row>
    <row r="39" spans="1:7" s="31" customFormat="1" x14ac:dyDescent="0.25">
      <c r="A39" s="29"/>
      <c r="B39" s="29"/>
      <c r="C39" s="29"/>
      <c r="D39" s="30"/>
      <c r="E39" s="29"/>
      <c r="F39" s="29"/>
      <c r="G39" s="72"/>
    </row>
    <row r="40" spans="1:7" s="31" customFormat="1" x14ac:dyDescent="0.25">
      <c r="A40" s="29"/>
      <c r="B40" s="29"/>
      <c r="C40" s="29"/>
      <c r="D40" s="30"/>
      <c r="E40" s="29"/>
      <c r="F40" s="29"/>
      <c r="G40" s="72"/>
    </row>
    <row r="41" spans="1:7" s="31" customFormat="1" x14ac:dyDescent="0.25">
      <c r="A41" s="29"/>
      <c r="B41" s="29"/>
      <c r="C41" s="29"/>
      <c r="D41" s="30"/>
      <c r="E41" s="29"/>
      <c r="F41" s="29"/>
      <c r="G41" s="72"/>
    </row>
    <row r="42" spans="1:7" s="31" customFormat="1" x14ac:dyDescent="0.25">
      <c r="A42" s="29"/>
      <c r="B42" s="29"/>
      <c r="C42" s="29"/>
      <c r="D42" s="30"/>
      <c r="E42" s="29"/>
      <c r="F42" s="29"/>
      <c r="G42" s="72"/>
    </row>
    <row r="43" spans="1:7" s="31" customFormat="1" x14ac:dyDescent="0.25">
      <c r="A43" s="29"/>
      <c r="B43" s="29"/>
      <c r="C43" s="29"/>
      <c r="D43" s="30"/>
      <c r="E43" s="29"/>
      <c r="F43" s="29"/>
      <c r="G43" s="72"/>
    </row>
    <row r="44" spans="1:7" s="31" customFormat="1" x14ac:dyDescent="0.25">
      <c r="A44" s="29"/>
      <c r="B44" s="29"/>
      <c r="C44" s="29"/>
      <c r="D44" s="30"/>
      <c r="E44" s="29"/>
      <c r="F44" s="29"/>
      <c r="G44" s="72"/>
    </row>
    <row r="45" spans="1:7" s="31" customFormat="1" x14ac:dyDescent="0.25">
      <c r="A45" s="29"/>
      <c r="B45" s="29"/>
      <c r="C45" s="29"/>
      <c r="D45" s="30"/>
      <c r="E45" s="29"/>
      <c r="F45" s="29"/>
      <c r="G45" s="72"/>
    </row>
    <row r="46" spans="1:7" s="31" customFormat="1" x14ac:dyDescent="0.25">
      <c r="A46" s="29"/>
      <c r="B46" s="29"/>
      <c r="C46" s="29"/>
      <c r="D46" s="30"/>
      <c r="E46" s="29"/>
      <c r="F46" s="29"/>
      <c r="G46" s="72"/>
    </row>
    <row r="47" spans="1:7" s="31" customFormat="1" x14ac:dyDescent="0.25">
      <c r="A47" s="29"/>
      <c r="B47" s="29"/>
      <c r="C47" s="29"/>
      <c r="D47" s="30"/>
      <c r="E47" s="29"/>
      <c r="F47" s="29"/>
      <c r="G47" s="72"/>
    </row>
    <row r="48" spans="1:7" s="31" customFormat="1" x14ac:dyDescent="0.25">
      <c r="A48" s="29"/>
      <c r="B48" s="29"/>
      <c r="C48" s="29"/>
      <c r="D48" s="30"/>
      <c r="E48" s="29"/>
      <c r="F48" s="29"/>
      <c r="G48" s="72"/>
    </row>
    <row r="49" spans="1:7" s="31" customFormat="1" x14ac:dyDescent="0.25">
      <c r="A49" s="29"/>
      <c r="B49" s="29"/>
      <c r="C49" s="29"/>
      <c r="D49" s="30"/>
      <c r="E49" s="30"/>
      <c r="F49" s="29"/>
      <c r="G49" s="72"/>
    </row>
    <row r="50" spans="1:7" x14ac:dyDescent="0.25">
      <c r="A50" s="222" t="s">
        <v>161</v>
      </c>
      <c r="B50" s="223"/>
      <c r="C50" s="223"/>
      <c r="D50" s="223"/>
      <c r="E50" s="223"/>
      <c r="F50" s="224"/>
      <c r="G50" s="81">
        <f>SUM(G32:G49)</f>
        <v>0</v>
      </c>
    </row>
    <row r="51" spans="1:7" x14ac:dyDescent="0.25">
      <c r="A51" s="218" t="s">
        <v>56</v>
      </c>
      <c r="B51" s="218"/>
      <c r="C51" s="219"/>
      <c r="D51" s="19"/>
      <c r="E51" s="19"/>
      <c r="F51" s="19"/>
      <c r="G51" s="81">
        <f>G12+G31+G50</f>
        <v>0</v>
      </c>
    </row>
  </sheetData>
  <sheetProtection formatCells="0" formatColumns="0" insertColumns="0" insertRows="0" deleteColumns="0" deleteRows="0" selectLockedCells="1"/>
  <mergeCells count="6">
    <mergeCell ref="A51:C51"/>
    <mergeCell ref="B4:F4"/>
    <mergeCell ref="G4:G5"/>
    <mergeCell ref="A12:F12"/>
    <mergeCell ref="A31:F31"/>
    <mergeCell ref="A50:F50"/>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G59"/>
  <sheetViews>
    <sheetView topLeftCell="A46" workbookViewId="0">
      <selection activeCell="A5" sqref="A5:XFD5"/>
    </sheetView>
  </sheetViews>
  <sheetFormatPr defaultColWidth="9.140625" defaultRowHeight="15.75" x14ac:dyDescent="0.25"/>
  <cols>
    <col min="1" max="1" width="9.140625" style="1"/>
    <col min="2" max="2" width="18.42578125" style="21" customWidth="1"/>
    <col min="3" max="3" width="13.85546875" style="1" customWidth="1"/>
    <col min="4" max="4" width="9.5703125" customWidth="1"/>
    <col min="5" max="5" width="15.5703125" customWidth="1"/>
    <col min="6" max="6" width="37.5703125" style="21" customWidth="1"/>
    <col min="7" max="16384" width="9.140625" style="1"/>
  </cols>
  <sheetData>
    <row r="1" spans="1:7" x14ac:dyDescent="0.25">
      <c r="A1" s="3" t="s">
        <v>96</v>
      </c>
      <c r="B1" s="3"/>
    </row>
    <row r="2" spans="1:7" x14ac:dyDescent="0.25">
      <c r="A2" s="91" t="s">
        <v>94</v>
      </c>
    </row>
    <row r="3" spans="1:7" x14ac:dyDescent="0.25">
      <c r="A3" s="4"/>
      <c r="B3" s="220" t="s">
        <v>108</v>
      </c>
      <c r="C3" s="220"/>
      <c r="D3" s="220"/>
      <c r="E3" s="220"/>
      <c r="F3" s="220"/>
      <c r="G3" s="221" t="s">
        <v>14</v>
      </c>
    </row>
    <row r="4" spans="1:7" ht="47.25" x14ac:dyDescent="0.25">
      <c r="A4" s="104" t="s">
        <v>1</v>
      </c>
      <c r="B4" s="6" t="s">
        <v>47</v>
      </c>
      <c r="C4" s="6" t="s">
        <v>48</v>
      </c>
      <c r="D4" s="6" t="s">
        <v>49</v>
      </c>
      <c r="E4" s="6" t="s">
        <v>50</v>
      </c>
      <c r="F4" s="6" t="s">
        <v>51</v>
      </c>
      <c r="G4" s="221"/>
    </row>
    <row r="5" spans="1:7" s="31" customFormat="1" x14ac:dyDescent="0.25">
      <c r="A5" s="92" t="s">
        <v>80</v>
      </c>
      <c r="B5" s="92"/>
      <c r="C5" s="92"/>
      <c r="D5" s="93"/>
      <c r="E5" s="93"/>
      <c r="F5" s="92"/>
      <c r="G5" s="72"/>
    </row>
    <row r="6" spans="1:7" s="31" customFormat="1" x14ac:dyDescent="0.25">
      <c r="A6" s="92" t="s">
        <v>104</v>
      </c>
      <c r="B6" s="92"/>
      <c r="C6" s="92"/>
      <c r="D6" s="93"/>
      <c r="E6" s="93"/>
      <c r="F6" s="92"/>
      <c r="G6" s="72"/>
    </row>
    <row r="7" spans="1:7" s="31" customFormat="1" ht="47.25" x14ac:dyDescent="0.25">
      <c r="A7" s="95" t="s">
        <v>82</v>
      </c>
      <c r="B7" s="92" t="s">
        <v>105</v>
      </c>
      <c r="C7" s="92" t="s">
        <v>86</v>
      </c>
      <c r="D7" s="96" t="s">
        <v>106</v>
      </c>
      <c r="E7" s="93">
        <v>43156</v>
      </c>
      <c r="F7" s="97" t="s">
        <v>107</v>
      </c>
      <c r="G7" s="117"/>
    </row>
    <row r="8" spans="1:7" s="31" customFormat="1" x14ac:dyDescent="0.25">
      <c r="A8" s="29"/>
      <c r="B8" s="29"/>
      <c r="C8" s="29"/>
      <c r="D8" s="29"/>
      <c r="E8" s="29"/>
      <c r="F8" s="29"/>
      <c r="G8" s="72"/>
    </row>
    <row r="9" spans="1:7" s="31" customFormat="1" x14ac:dyDescent="0.25">
      <c r="A9" s="29"/>
      <c r="B9" s="29"/>
      <c r="C9" s="29"/>
      <c r="D9" s="29"/>
      <c r="E9" s="29"/>
      <c r="F9" s="29"/>
      <c r="G9" s="72"/>
    </row>
    <row r="10" spans="1:7" s="31" customFormat="1" x14ac:dyDescent="0.25">
      <c r="A10" s="29"/>
      <c r="B10" s="29"/>
      <c r="C10" s="29"/>
      <c r="D10" s="29"/>
      <c r="E10" s="29"/>
      <c r="F10" s="29"/>
      <c r="G10" s="72"/>
    </row>
    <row r="11" spans="1:7" s="31" customFormat="1" x14ac:dyDescent="0.25">
      <c r="A11" s="29"/>
      <c r="B11" s="29"/>
      <c r="C11" s="29"/>
      <c r="D11" s="29"/>
      <c r="E11" s="29"/>
      <c r="F11" s="29"/>
      <c r="G11" s="72"/>
    </row>
    <row r="12" spans="1:7" s="31" customFormat="1" x14ac:dyDescent="0.25">
      <c r="A12" s="29"/>
      <c r="B12" s="29"/>
      <c r="C12" s="29"/>
      <c r="D12" s="29"/>
      <c r="E12" s="29"/>
      <c r="F12" s="29"/>
      <c r="G12" s="72"/>
    </row>
    <row r="13" spans="1:7" s="31" customFormat="1" x14ac:dyDescent="0.25">
      <c r="A13" s="29"/>
      <c r="B13" s="29"/>
      <c r="C13" s="29"/>
      <c r="D13" s="29"/>
      <c r="E13" s="29"/>
      <c r="F13" s="29"/>
      <c r="G13" s="72"/>
    </row>
    <row r="14" spans="1:7" s="31" customFormat="1" x14ac:dyDescent="0.25">
      <c r="A14" s="29"/>
      <c r="B14" s="29"/>
      <c r="C14" s="29"/>
      <c r="D14" s="29"/>
      <c r="E14" s="29"/>
      <c r="F14" s="29"/>
      <c r="G14" s="72"/>
    </row>
    <row r="15" spans="1:7" s="31" customFormat="1" x14ac:dyDescent="0.25">
      <c r="A15" s="29"/>
      <c r="B15" s="29"/>
      <c r="C15" s="29"/>
      <c r="D15" s="29"/>
      <c r="E15" s="29"/>
      <c r="F15" s="29"/>
      <c r="G15" s="72"/>
    </row>
    <row r="16" spans="1:7" s="31" customFormat="1" x14ac:dyDescent="0.25">
      <c r="A16" s="29"/>
      <c r="B16" s="29"/>
      <c r="C16" s="29"/>
      <c r="D16" s="29"/>
      <c r="E16" s="29"/>
      <c r="F16" s="29"/>
      <c r="G16" s="72"/>
    </row>
    <row r="17" spans="1:7" s="31" customFormat="1" x14ac:dyDescent="0.25">
      <c r="A17" s="29"/>
      <c r="B17" s="29"/>
      <c r="C17" s="29"/>
      <c r="D17" s="29"/>
      <c r="E17" s="29"/>
      <c r="F17" s="29"/>
      <c r="G17" s="72"/>
    </row>
    <row r="18" spans="1:7" s="31" customFormat="1" x14ac:dyDescent="0.25">
      <c r="A18" s="29"/>
      <c r="B18" s="29"/>
      <c r="C18" s="29"/>
      <c r="D18" s="29"/>
      <c r="E18" s="29"/>
      <c r="F18" s="29"/>
      <c r="G18" s="72"/>
    </row>
    <row r="19" spans="1:7" s="31" customFormat="1" x14ac:dyDescent="0.25">
      <c r="A19" s="29"/>
      <c r="B19" s="29"/>
      <c r="C19" s="29"/>
      <c r="D19" s="29"/>
      <c r="E19" s="29"/>
      <c r="F19" s="29"/>
      <c r="G19" s="72"/>
    </row>
    <row r="20" spans="1:7" s="31" customFormat="1" x14ac:dyDescent="0.25">
      <c r="A20" s="29"/>
      <c r="B20" s="29"/>
      <c r="C20" s="29"/>
      <c r="D20" s="29"/>
      <c r="E20" s="29"/>
      <c r="F20" s="29"/>
      <c r="G20" s="72"/>
    </row>
    <row r="21" spans="1:7" s="31" customFormat="1" x14ac:dyDescent="0.25">
      <c r="A21" s="29"/>
      <c r="B21" s="29"/>
      <c r="C21" s="29"/>
      <c r="D21" s="29"/>
      <c r="E21" s="30"/>
      <c r="F21" s="29"/>
      <c r="G21" s="72"/>
    </row>
    <row r="22" spans="1:7" x14ac:dyDescent="0.25">
      <c r="A22" s="222" t="s">
        <v>159</v>
      </c>
      <c r="B22" s="223"/>
      <c r="C22" s="223"/>
      <c r="D22" s="223"/>
      <c r="E22" s="223"/>
      <c r="F22" s="224"/>
      <c r="G22" s="81">
        <f>SUM(G5:G21)</f>
        <v>0</v>
      </c>
    </row>
    <row r="23" spans="1:7" s="31" customFormat="1" x14ac:dyDescent="0.25">
      <c r="A23" s="29"/>
      <c r="B23" s="29"/>
      <c r="C23" s="29"/>
      <c r="D23" s="29"/>
      <c r="E23" s="30"/>
      <c r="F23" s="29"/>
      <c r="G23" s="72"/>
    </row>
    <row r="24" spans="1:7" s="31" customFormat="1" x14ac:dyDescent="0.25">
      <c r="A24" s="29"/>
      <c r="B24" s="29"/>
      <c r="C24" s="29"/>
      <c r="D24" s="29"/>
      <c r="E24" s="29"/>
      <c r="F24" s="29"/>
      <c r="G24" s="72"/>
    </row>
    <row r="25" spans="1:7" s="31" customFormat="1" x14ac:dyDescent="0.25">
      <c r="A25" s="29"/>
      <c r="B25" s="29"/>
      <c r="C25" s="29"/>
      <c r="D25" s="29"/>
      <c r="E25" s="29"/>
      <c r="F25" s="29"/>
      <c r="G25" s="72"/>
    </row>
    <row r="26" spans="1:7" s="31" customFormat="1" x14ac:dyDescent="0.25">
      <c r="A26" s="29"/>
      <c r="B26" s="29"/>
      <c r="C26" s="29"/>
      <c r="D26" s="29"/>
      <c r="E26" s="29"/>
      <c r="F26" s="29"/>
      <c r="G26" s="72"/>
    </row>
    <row r="27" spans="1:7" s="31" customFormat="1" x14ac:dyDescent="0.25">
      <c r="A27" s="29"/>
      <c r="B27" s="29"/>
      <c r="C27" s="29"/>
      <c r="D27" s="29"/>
      <c r="E27" s="29"/>
      <c r="F27" s="29"/>
      <c r="G27" s="72"/>
    </row>
    <row r="28" spans="1:7" s="31" customFormat="1" x14ac:dyDescent="0.25">
      <c r="A28" s="29"/>
      <c r="B28" s="29"/>
      <c r="C28" s="29"/>
      <c r="D28" s="29"/>
      <c r="E28" s="29"/>
      <c r="F28" s="29"/>
      <c r="G28" s="72"/>
    </row>
    <row r="29" spans="1:7" s="31" customFormat="1" x14ac:dyDescent="0.25">
      <c r="A29" s="29"/>
      <c r="B29" s="29"/>
      <c r="C29" s="29"/>
      <c r="D29" s="29"/>
      <c r="E29" s="29"/>
      <c r="F29" s="29"/>
      <c r="G29" s="72"/>
    </row>
    <row r="30" spans="1:7" s="31" customFormat="1" x14ac:dyDescent="0.25">
      <c r="A30" s="29"/>
      <c r="B30" s="29"/>
      <c r="C30" s="29"/>
      <c r="D30" s="29"/>
      <c r="E30" s="29"/>
      <c r="F30" s="29"/>
      <c r="G30" s="72"/>
    </row>
    <row r="31" spans="1:7" s="31" customFormat="1" x14ac:dyDescent="0.25">
      <c r="A31" s="29"/>
      <c r="B31" s="29"/>
      <c r="C31" s="29"/>
      <c r="D31" s="29"/>
      <c r="E31" s="29"/>
      <c r="F31" s="29"/>
      <c r="G31" s="72"/>
    </row>
    <row r="32" spans="1:7" s="31" customFormat="1" x14ac:dyDescent="0.25">
      <c r="A32" s="29"/>
      <c r="B32" s="29"/>
      <c r="C32" s="29"/>
      <c r="D32" s="29"/>
      <c r="E32" s="29"/>
      <c r="F32" s="29"/>
      <c r="G32" s="72"/>
    </row>
    <row r="33" spans="1:7" s="31" customFormat="1" x14ac:dyDescent="0.25">
      <c r="A33" s="29"/>
      <c r="B33" s="29"/>
      <c r="C33" s="29"/>
      <c r="D33" s="29"/>
      <c r="E33" s="29"/>
      <c r="F33" s="29"/>
      <c r="G33" s="72"/>
    </row>
    <row r="34" spans="1:7" s="31" customFormat="1" x14ac:dyDescent="0.25">
      <c r="A34" s="29"/>
      <c r="B34" s="29"/>
      <c r="C34" s="29"/>
      <c r="D34" s="29"/>
      <c r="E34" s="29"/>
      <c r="F34" s="29"/>
      <c r="G34" s="72"/>
    </row>
    <row r="35" spans="1:7" s="31" customFormat="1" x14ac:dyDescent="0.25">
      <c r="A35" s="29"/>
      <c r="B35" s="29"/>
      <c r="C35" s="29"/>
      <c r="D35" s="29"/>
      <c r="E35" s="29"/>
      <c r="F35" s="29"/>
      <c r="G35" s="72"/>
    </row>
    <row r="36" spans="1:7" s="31" customFormat="1" x14ac:dyDescent="0.25">
      <c r="A36" s="29"/>
      <c r="B36" s="29"/>
      <c r="C36" s="29"/>
      <c r="D36" s="29"/>
      <c r="E36" s="29"/>
      <c r="F36" s="29"/>
      <c r="G36" s="72"/>
    </row>
    <row r="37" spans="1:7" s="31" customFormat="1" x14ac:dyDescent="0.25">
      <c r="A37" s="29"/>
      <c r="B37" s="29"/>
      <c r="C37" s="29"/>
      <c r="D37" s="29"/>
      <c r="E37" s="29"/>
      <c r="F37" s="29"/>
      <c r="G37" s="72"/>
    </row>
    <row r="38" spans="1:7" s="31" customFormat="1" x14ac:dyDescent="0.25">
      <c r="A38" s="29"/>
      <c r="B38" s="29"/>
      <c r="C38" s="29"/>
      <c r="D38" s="29"/>
      <c r="E38" s="29"/>
      <c r="F38" s="29"/>
      <c r="G38" s="72"/>
    </row>
    <row r="39" spans="1:7" s="31" customFormat="1" x14ac:dyDescent="0.25">
      <c r="A39" s="29"/>
      <c r="B39" s="29"/>
      <c r="C39" s="29"/>
      <c r="D39" s="29"/>
      <c r="E39" s="30"/>
      <c r="F39" s="29"/>
      <c r="G39" s="72"/>
    </row>
    <row r="40" spans="1:7" x14ac:dyDescent="0.25">
      <c r="A40" s="222" t="s">
        <v>160</v>
      </c>
      <c r="B40" s="223"/>
      <c r="C40" s="223"/>
      <c r="D40" s="223"/>
      <c r="E40" s="223"/>
      <c r="F40" s="224"/>
      <c r="G40" s="81">
        <f>SUM(G23:G39)</f>
        <v>0</v>
      </c>
    </row>
    <row r="41" spans="1:7" s="31" customFormat="1" x14ac:dyDescent="0.25">
      <c r="A41" s="29"/>
      <c r="B41" s="29"/>
      <c r="C41" s="29"/>
      <c r="D41" s="29"/>
      <c r="E41" s="30"/>
      <c r="F41" s="29"/>
      <c r="G41" s="72"/>
    </row>
    <row r="42" spans="1:7" s="31" customFormat="1" x14ac:dyDescent="0.25">
      <c r="A42" s="29"/>
      <c r="B42" s="29"/>
      <c r="C42" s="29"/>
      <c r="D42" s="29"/>
      <c r="E42" s="29"/>
      <c r="F42" s="29"/>
      <c r="G42" s="72"/>
    </row>
    <row r="43" spans="1:7" s="31" customFormat="1" x14ac:dyDescent="0.25">
      <c r="A43" s="29"/>
      <c r="B43" s="29"/>
      <c r="C43" s="29"/>
      <c r="D43" s="29"/>
      <c r="E43" s="29"/>
      <c r="F43" s="29"/>
      <c r="G43" s="72"/>
    </row>
    <row r="44" spans="1:7" s="31" customFormat="1" x14ac:dyDescent="0.25">
      <c r="A44" s="29"/>
      <c r="B44" s="29"/>
      <c r="C44" s="29"/>
      <c r="D44" s="29"/>
      <c r="E44" s="29"/>
      <c r="F44" s="29"/>
      <c r="G44" s="72"/>
    </row>
    <row r="45" spans="1:7" s="31" customFormat="1" x14ac:dyDescent="0.25">
      <c r="A45" s="29"/>
      <c r="B45" s="29"/>
      <c r="C45" s="29"/>
      <c r="D45" s="29"/>
      <c r="E45" s="29"/>
      <c r="F45" s="29"/>
      <c r="G45" s="72"/>
    </row>
    <row r="46" spans="1:7" s="31" customFormat="1" x14ac:dyDescent="0.25">
      <c r="A46" s="29"/>
      <c r="B46" s="29"/>
      <c r="C46" s="29"/>
      <c r="D46" s="29"/>
      <c r="E46" s="29"/>
      <c r="F46" s="29"/>
      <c r="G46" s="72"/>
    </row>
    <row r="47" spans="1:7" s="31" customFormat="1" x14ac:dyDescent="0.25">
      <c r="A47" s="29"/>
      <c r="B47" s="29"/>
      <c r="C47" s="29"/>
      <c r="D47" s="29"/>
      <c r="E47" s="29"/>
      <c r="F47" s="29"/>
      <c r="G47" s="72"/>
    </row>
    <row r="48" spans="1:7" s="31" customFormat="1" x14ac:dyDescent="0.25">
      <c r="A48" s="29"/>
      <c r="B48" s="29"/>
      <c r="C48" s="29"/>
      <c r="D48" s="29"/>
      <c r="E48" s="29"/>
      <c r="F48" s="29"/>
      <c r="G48" s="72"/>
    </row>
    <row r="49" spans="1:7" s="31" customFormat="1" x14ac:dyDescent="0.25">
      <c r="A49" s="29"/>
      <c r="B49" s="29"/>
      <c r="C49" s="29"/>
      <c r="D49" s="29"/>
      <c r="E49" s="29"/>
      <c r="F49" s="29"/>
      <c r="G49" s="72"/>
    </row>
    <row r="50" spans="1:7" s="31" customFormat="1" x14ac:dyDescent="0.25">
      <c r="A50" s="29"/>
      <c r="B50" s="29"/>
      <c r="C50" s="29"/>
      <c r="D50" s="29"/>
      <c r="E50" s="29"/>
      <c r="F50" s="29"/>
      <c r="G50" s="72"/>
    </row>
    <row r="51" spans="1:7" s="31" customFormat="1" x14ac:dyDescent="0.25">
      <c r="A51" s="29"/>
      <c r="B51" s="29"/>
      <c r="C51" s="29"/>
      <c r="D51" s="29"/>
      <c r="E51" s="29"/>
      <c r="F51" s="29"/>
      <c r="G51" s="72"/>
    </row>
    <row r="52" spans="1:7" s="31" customFormat="1" x14ac:dyDescent="0.25">
      <c r="A52" s="29"/>
      <c r="B52" s="29"/>
      <c r="C52" s="29"/>
      <c r="D52" s="29"/>
      <c r="E52" s="29"/>
      <c r="F52" s="29"/>
      <c r="G52" s="72"/>
    </row>
    <row r="53" spans="1:7" s="31" customFormat="1" x14ac:dyDescent="0.25">
      <c r="A53" s="29"/>
      <c r="B53" s="29"/>
      <c r="C53" s="29"/>
      <c r="D53" s="29"/>
      <c r="E53" s="29"/>
      <c r="F53" s="29"/>
      <c r="G53" s="72"/>
    </row>
    <row r="54" spans="1:7" s="31" customFormat="1" x14ac:dyDescent="0.25">
      <c r="A54" s="29"/>
      <c r="B54" s="29"/>
      <c r="C54" s="29"/>
      <c r="D54" s="29"/>
      <c r="E54" s="29"/>
      <c r="F54" s="29"/>
      <c r="G54" s="72"/>
    </row>
    <row r="55" spans="1:7" s="31" customFormat="1" x14ac:dyDescent="0.25">
      <c r="A55" s="29"/>
      <c r="B55" s="29"/>
      <c r="C55" s="29"/>
      <c r="D55" s="29"/>
      <c r="E55" s="29"/>
      <c r="F55" s="29"/>
      <c r="G55" s="72"/>
    </row>
    <row r="56" spans="1:7" s="31" customFormat="1" x14ac:dyDescent="0.25">
      <c r="A56" s="29"/>
      <c r="B56" s="29"/>
      <c r="C56" s="29"/>
      <c r="D56" s="29"/>
      <c r="E56" s="29"/>
      <c r="F56" s="29"/>
      <c r="G56" s="72"/>
    </row>
    <row r="57" spans="1:7" s="31" customFormat="1" x14ac:dyDescent="0.25">
      <c r="A57" s="29"/>
      <c r="B57" s="29"/>
      <c r="C57" s="29"/>
      <c r="D57" s="29"/>
      <c r="E57" s="30"/>
      <c r="F57" s="29"/>
      <c r="G57" s="72"/>
    </row>
    <row r="58" spans="1:7" s="21" customFormat="1" x14ac:dyDescent="0.25">
      <c r="A58" s="222" t="s">
        <v>161</v>
      </c>
      <c r="B58" s="223"/>
      <c r="C58" s="223"/>
      <c r="D58" s="223"/>
      <c r="E58" s="223"/>
      <c r="F58" s="224"/>
      <c r="G58" s="81">
        <f>SUM(G41:G57)</f>
        <v>0</v>
      </c>
    </row>
    <row r="59" spans="1:7" x14ac:dyDescent="0.25">
      <c r="A59" s="218" t="s">
        <v>157</v>
      </c>
      <c r="B59" s="218"/>
      <c r="C59" s="219"/>
      <c r="D59" s="19"/>
      <c r="E59" s="19"/>
      <c r="F59" s="19"/>
      <c r="G59" s="81">
        <f>G22+G40+G58</f>
        <v>0</v>
      </c>
    </row>
  </sheetData>
  <sheetProtection formatCells="0" formatColumns="0" insertColumns="0" insertRows="0" deleteColumns="0" deleteRows="0" selectLockedCells="1"/>
  <mergeCells count="6">
    <mergeCell ref="G3:G4"/>
    <mergeCell ref="A22:F22"/>
    <mergeCell ref="A40:F40"/>
    <mergeCell ref="A59:C59"/>
    <mergeCell ref="B3:F3"/>
    <mergeCell ref="A58:F5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sheetPr>
  <dimension ref="A1:G60"/>
  <sheetViews>
    <sheetView workbookViewId="0">
      <selection activeCell="G60" sqref="G60"/>
    </sheetView>
  </sheetViews>
  <sheetFormatPr defaultColWidth="9.140625" defaultRowHeight="15.75" x14ac:dyDescent="0.25"/>
  <cols>
    <col min="1" max="1" width="9.140625" style="21"/>
    <col min="2" max="2" width="18.42578125" style="21" customWidth="1"/>
    <col min="3" max="3" width="25.5703125" style="21" customWidth="1"/>
    <col min="4" max="4" width="16.5703125" style="15" customWidth="1"/>
    <col min="5" max="5" width="15.5703125" style="15" customWidth="1"/>
    <col min="6" max="6" width="15.42578125" style="21" customWidth="1"/>
    <col min="7" max="16384" width="9.140625" style="21"/>
  </cols>
  <sheetData>
    <row r="1" spans="1:7" x14ac:dyDescent="0.25">
      <c r="A1" s="3" t="s">
        <v>145</v>
      </c>
      <c r="B1" s="3"/>
    </row>
    <row r="2" spans="1:7" x14ac:dyDescent="0.25">
      <c r="A2" s="91" t="s">
        <v>94</v>
      </c>
    </row>
    <row r="3" spans="1:7" x14ac:dyDescent="0.25">
      <c r="A3" s="19"/>
      <c r="B3" s="220" t="s">
        <v>108</v>
      </c>
      <c r="C3" s="220"/>
      <c r="D3" s="220"/>
      <c r="E3" s="220"/>
      <c r="F3" s="220"/>
      <c r="G3" s="221" t="s">
        <v>14</v>
      </c>
    </row>
    <row r="4" spans="1:7" ht="31.5" x14ac:dyDescent="0.25">
      <c r="A4" s="104" t="s">
        <v>1</v>
      </c>
      <c r="B4" s="6" t="s">
        <v>47</v>
      </c>
      <c r="C4" s="6" t="s">
        <v>48</v>
      </c>
      <c r="D4" s="6" t="s">
        <v>49</v>
      </c>
      <c r="E4" s="6" t="s">
        <v>50</v>
      </c>
      <c r="F4" s="6" t="s">
        <v>51</v>
      </c>
      <c r="G4" s="221"/>
    </row>
    <row r="5" spans="1:7" s="31" customFormat="1" x14ac:dyDescent="0.25">
      <c r="A5" s="92" t="s">
        <v>80</v>
      </c>
      <c r="B5" s="92"/>
      <c r="C5" s="92"/>
      <c r="D5" s="92"/>
      <c r="E5" s="93"/>
      <c r="F5" s="92"/>
      <c r="G5" s="94"/>
    </row>
    <row r="6" spans="1:7" s="31" customFormat="1" x14ac:dyDescent="0.25">
      <c r="A6" s="92" t="s">
        <v>84</v>
      </c>
      <c r="B6" s="92"/>
      <c r="C6" s="92"/>
      <c r="D6" s="92"/>
      <c r="E6" s="93"/>
      <c r="F6" s="92"/>
      <c r="G6" s="94"/>
    </row>
    <row r="7" spans="1:7" s="31" customFormat="1" ht="110.25" x14ac:dyDescent="0.25">
      <c r="A7" s="92" t="s">
        <v>82</v>
      </c>
      <c r="B7" s="92" t="s">
        <v>89</v>
      </c>
      <c r="C7" s="92" t="s">
        <v>86</v>
      </c>
      <c r="D7" s="92" t="s">
        <v>85</v>
      </c>
      <c r="E7" s="93">
        <v>42415</v>
      </c>
      <c r="F7" s="97" t="s">
        <v>93</v>
      </c>
      <c r="G7" s="94"/>
    </row>
    <row r="8" spans="1:7" s="31" customFormat="1" x14ac:dyDescent="0.25">
      <c r="A8" s="92" t="s">
        <v>87</v>
      </c>
      <c r="B8" s="92"/>
      <c r="C8" s="92"/>
      <c r="D8" s="92"/>
      <c r="E8" s="92"/>
      <c r="F8" s="92"/>
      <c r="G8" s="94"/>
    </row>
    <row r="9" spans="1:7" s="31" customFormat="1" ht="126" x14ac:dyDescent="0.25">
      <c r="A9" s="92" t="s">
        <v>88</v>
      </c>
      <c r="B9" s="92" t="s">
        <v>90</v>
      </c>
      <c r="C9" s="92" t="s">
        <v>86</v>
      </c>
      <c r="D9" s="96" t="s">
        <v>91</v>
      </c>
      <c r="E9" s="93">
        <v>42421</v>
      </c>
      <c r="F9" s="97" t="s">
        <v>92</v>
      </c>
      <c r="G9" s="94"/>
    </row>
    <row r="10" spans="1:7" s="31" customFormat="1" x14ac:dyDescent="0.25">
      <c r="A10" s="29"/>
      <c r="B10" s="29"/>
      <c r="C10" s="29"/>
      <c r="D10" s="29"/>
      <c r="E10" s="29"/>
      <c r="F10" s="29"/>
      <c r="G10" s="72"/>
    </row>
    <row r="11" spans="1:7" s="31" customFormat="1" x14ac:dyDescent="0.25">
      <c r="A11" s="29"/>
      <c r="B11" s="29"/>
      <c r="C11" s="29"/>
      <c r="D11" s="29"/>
      <c r="E11" s="29"/>
      <c r="F11" s="29"/>
      <c r="G11" s="72"/>
    </row>
    <row r="12" spans="1:7" s="31" customFormat="1" x14ac:dyDescent="0.25">
      <c r="A12" s="29"/>
      <c r="B12" s="29"/>
      <c r="C12" s="29"/>
      <c r="D12" s="29"/>
      <c r="E12" s="29"/>
      <c r="F12" s="29"/>
      <c r="G12" s="72"/>
    </row>
    <row r="13" spans="1:7" s="31" customFormat="1" x14ac:dyDescent="0.25">
      <c r="A13" s="29"/>
      <c r="B13" s="29"/>
      <c r="C13" s="29"/>
      <c r="D13" s="29"/>
      <c r="E13" s="29"/>
      <c r="F13" s="29"/>
      <c r="G13" s="72"/>
    </row>
    <row r="14" spans="1:7" s="31" customFormat="1" x14ac:dyDescent="0.25">
      <c r="A14" s="29"/>
      <c r="B14" s="29"/>
      <c r="C14" s="29"/>
      <c r="D14" s="29"/>
      <c r="E14" s="29"/>
      <c r="F14" s="29"/>
      <c r="G14" s="72"/>
    </row>
    <row r="15" spans="1:7" s="31" customFormat="1" x14ac:dyDescent="0.25">
      <c r="A15" s="29"/>
      <c r="B15" s="29"/>
      <c r="C15" s="29"/>
      <c r="D15" s="29"/>
      <c r="E15" s="29"/>
      <c r="F15" s="29"/>
      <c r="G15" s="72"/>
    </row>
    <row r="16" spans="1:7" s="31" customFormat="1" x14ac:dyDescent="0.25">
      <c r="A16" s="29"/>
      <c r="B16" s="29"/>
      <c r="C16" s="29"/>
      <c r="D16" s="29"/>
      <c r="E16" s="29"/>
      <c r="F16" s="29"/>
      <c r="G16" s="72"/>
    </row>
    <row r="17" spans="1:7" s="31" customFormat="1" x14ac:dyDescent="0.25">
      <c r="A17" s="29"/>
      <c r="B17" s="29"/>
      <c r="C17" s="29"/>
      <c r="D17" s="29"/>
      <c r="E17" s="29"/>
      <c r="F17" s="29"/>
      <c r="G17" s="72"/>
    </row>
    <row r="18" spans="1:7" s="31" customFormat="1" x14ac:dyDescent="0.25">
      <c r="A18" s="29"/>
      <c r="B18" s="29"/>
      <c r="C18" s="29"/>
      <c r="D18" s="29"/>
      <c r="E18" s="29"/>
      <c r="F18" s="29"/>
      <c r="G18" s="72"/>
    </row>
    <row r="19" spans="1:7" s="31" customFormat="1" x14ac:dyDescent="0.25">
      <c r="A19" s="29"/>
      <c r="B19" s="29"/>
      <c r="C19" s="29"/>
      <c r="D19" s="29"/>
      <c r="E19" s="29"/>
      <c r="F19" s="29"/>
      <c r="G19" s="72"/>
    </row>
    <row r="20" spans="1:7" s="31" customFormat="1" x14ac:dyDescent="0.25">
      <c r="A20" s="29"/>
      <c r="B20" s="29"/>
      <c r="C20" s="29"/>
      <c r="D20" s="29"/>
      <c r="E20" s="29"/>
      <c r="F20" s="29"/>
      <c r="G20" s="72"/>
    </row>
    <row r="21" spans="1:7" s="31" customFormat="1" x14ac:dyDescent="0.25">
      <c r="A21" s="29"/>
      <c r="B21" s="29"/>
      <c r="C21" s="29"/>
      <c r="D21" s="29"/>
      <c r="E21" s="30"/>
      <c r="F21" s="29"/>
      <c r="G21" s="72"/>
    </row>
    <row r="22" spans="1:7" s="31" customFormat="1" x14ac:dyDescent="0.25">
      <c r="A22" s="29"/>
      <c r="B22" s="29"/>
      <c r="C22" s="29"/>
      <c r="D22" s="29"/>
      <c r="E22" s="30"/>
      <c r="F22" s="29"/>
      <c r="G22" s="72"/>
    </row>
    <row r="23" spans="1:7" x14ac:dyDescent="0.25">
      <c r="A23" s="222" t="s">
        <v>159</v>
      </c>
      <c r="B23" s="223"/>
      <c r="C23" s="223"/>
      <c r="D23" s="223"/>
      <c r="E23" s="223"/>
      <c r="F23" s="224"/>
      <c r="G23" s="81">
        <f>SUM(G5:G22)</f>
        <v>0</v>
      </c>
    </row>
    <row r="24" spans="1:7" s="31" customFormat="1" x14ac:dyDescent="0.25">
      <c r="A24" s="29"/>
      <c r="B24" s="29"/>
      <c r="C24" s="29"/>
      <c r="D24" s="29"/>
      <c r="E24" s="30"/>
      <c r="F24" s="29"/>
      <c r="G24" s="72"/>
    </row>
    <row r="25" spans="1:7" s="31" customFormat="1" x14ac:dyDescent="0.25">
      <c r="A25" s="29"/>
      <c r="B25" s="29"/>
      <c r="C25" s="29"/>
      <c r="D25" s="29"/>
      <c r="E25" s="30"/>
      <c r="F25" s="29"/>
      <c r="G25" s="72"/>
    </row>
    <row r="26" spans="1:7" s="31" customFormat="1" x14ac:dyDescent="0.25">
      <c r="A26" s="29"/>
      <c r="B26" s="29"/>
      <c r="C26" s="29"/>
      <c r="D26" s="29"/>
      <c r="E26" s="30"/>
      <c r="F26" s="29"/>
      <c r="G26" s="72"/>
    </row>
    <row r="27" spans="1:7" s="31" customFormat="1" x14ac:dyDescent="0.25">
      <c r="A27" s="29"/>
      <c r="B27" s="29"/>
      <c r="C27" s="29"/>
      <c r="D27" s="29"/>
      <c r="E27" s="30"/>
      <c r="F27" s="29"/>
      <c r="G27" s="72"/>
    </row>
    <row r="28" spans="1:7" s="31" customFormat="1" x14ac:dyDescent="0.25">
      <c r="A28" s="29"/>
      <c r="B28" s="29"/>
      <c r="C28" s="29"/>
      <c r="D28" s="29"/>
      <c r="E28" s="30"/>
      <c r="F28" s="29"/>
      <c r="G28" s="72"/>
    </row>
    <row r="29" spans="1:7" s="31" customFormat="1" x14ac:dyDescent="0.25">
      <c r="A29" s="29"/>
      <c r="B29" s="29"/>
      <c r="C29" s="29"/>
      <c r="D29" s="29"/>
      <c r="E29" s="30"/>
      <c r="F29" s="29"/>
      <c r="G29" s="72"/>
    </row>
    <row r="30" spans="1:7" s="31" customFormat="1" x14ac:dyDescent="0.25">
      <c r="A30" s="29"/>
      <c r="B30" s="29"/>
      <c r="C30" s="29"/>
      <c r="D30" s="29"/>
      <c r="E30" s="30"/>
      <c r="F30" s="29"/>
      <c r="G30" s="72"/>
    </row>
    <row r="31" spans="1:7" s="31" customFormat="1" x14ac:dyDescent="0.25">
      <c r="A31" s="29"/>
      <c r="B31" s="29"/>
      <c r="C31" s="29"/>
      <c r="D31" s="29"/>
      <c r="E31" s="30"/>
      <c r="F31" s="29"/>
      <c r="G31" s="72"/>
    </row>
    <row r="32" spans="1:7" s="31" customFormat="1" x14ac:dyDescent="0.25">
      <c r="A32" s="29"/>
      <c r="B32" s="29"/>
      <c r="C32" s="29"/>
      <c r="D32" s="29"/>
      <c r="E32" s="30"/>
      <c r="F32" s="29"/>
      <c r="G32" s="72"/>
    </row>
    <row r="33" spans="1:7" s="31" customFormat="1" x14ac:dyDescent="0.25">
      <c r="A33" s="29"/>
      <c r="B33" s="29"/>
      <c r="C33" s="29"/>
      <c r="D33" s="29"/>
      <c r="E33" s="30"/>
      <c r="F33" s="29"/>
      <c r="G33" s="72"/>
    </row>
    <row r="34" spans="1:7" s="31" customFormat="1" x14ac:dyDescent="0.25">
      <c r="A34" s="29"/>
      <c r="B34" s="29"/>
      <c r="C34" s="29"/>
      <c r="D34" s="29"/>
      <c r="E34" s="30"/>
      <c r="F34" s="29"/>
      <c r="G34" s="72"/>
    </row>
    <row r="35" spans="1:7" s="31" customFormat="1" x14ac:dyDescent="0.25">
      <c r="A35" s="29"/>
      <c r="B35" s="29"/>
      <c r="C35" s="29"/>
      <c r="D35" s="29"/>
      <c r="E35" s="30"/>
      <c r="F35" s="29"/>
      <c r="G35" s="72"/>
    </row>
    <row r="36" spans="1:7" s="31" customFormat="1" x14ac:dyDescent="0.25">
      <c r="A36" s="29"/>
      <c r="B36" s="29"/>
      <c r="C36" s="29"/>
      <c r="D36" s="29"/>
      <c r="E36" s="30"/>
      <c r="F36" s="29"/>
      <c r="G36" s="72"/>
    </row>
    <row r="37" spans="1:7" s="31" customFormat="1" x14ac:dyDescent="0.25">
      <c r="A37" s="29"/>
      <c r="B37" s="29"/>
      <c r="C37" s="29"/>
      <c r="D37" s="29"/>
      <c r="E37" s="30"/>
      <c r="F37" s="29"/>
      <c r="G37" s="72"/>
    </row>
    <row r="38" spans="1:7" s="31" customFormat="1" x14ac:dyDescent="0.25">
      <c r="A38" s="29"/>
      <c r="B38" s="29"/>
      <c r="C38" s="29"/>
      <c r="D38" s="29"/>
      <c r="E38" s="30"/>
      <c r="F38" s="29"/>
      <c r="G38" s="72"/>
    </row>
    <row r="39" spans="1:7" s="31" customFormat="1" x14ac:dyDescent="0.25">
      <c r="A39" s="29"/>
      <c r="B39" s="29"/>
      <c r="C39" s="29"/>
      <c r="D39" s="29"/>
      <c r="E39" s="30"/>
      <c r="F39" s="29"/>
      <c r="G39" s="72"/>
    </row>
    <row r="40" spans="1:7" s="31" customFormat="1" x14ac:dyDescent="0.25">
      <c r="A40" s="29"/>
      <c r="B40" s="29"/>
      <c r="C40" s="29"/>
      <c r="D40" s="29"/>
      <c r="E40" s="30"/>
      <c r="F40" s="29"/>
      <c r="G40" s="72"/>
    </row>
    <row r="41" spans="1:7" x14ac:dyDescent="0.25">
      <c r="A41" s="222" t="s">
        <v>160</v>
      </c>
      <c r="B41" s="223"/>
      <c r="C41" s="223"/>
      <c r="D41" s="223"/>
      <c r="E41" s="223"/>
      <c r="F41" s="224"/>
      <c r="G41" s="81">
        <f>SUM(G24:G40)</f>
        <v>0</v>
      </c>
    </row>
    <row r="42" spans="1:7" s="31" customFormat="1" x14ac:dyDescent="0.25">
      <c r="A42" s="29"/>
      <c r="B42" s="29"/>
      <c r="C42" s="29"/>
      <c r="D42" s="29"/>
      <c r="E42" s="30"/>
      <c r="F42" s="29"/>
      <c r="G42" s="72"/>
    </row>
    <row r="43" spans="1:7" s="31" customFormat="1" x14ac:dyDescent="0.25">
      <c r="A43" s="29"/>
      <c r="B43" s="29"/>
      <c r="C43" s="29"/>
      <c r="D43" s="29"/>
      <c r="E43" s="30"/>
      <c r="F43" s="29"/>
      <c r="G43" s="72"/>
    </row>
    <row r="44" spans="1:7" s="31" customFormat="1" x14ac:dyDescent="0.25">
      <c r="A44" s="29"/>
      <c r="B44" s="29"/>
      <c r="C44" s="29"/>
      <c r="D44" s="29"/>
      <c r="E44" s="30"/>
      <c r="F44" s="29"/>
      <c r="G44" s="72"/>
    </row>
    <row r="45" spans="1:7" s="31" customFormat="1" x14ac:dyDescent="0.25">
      <c r="A45" s="29"/>
      <c r="B45" s="29"/>
      <c r="C45" s="29"/>
      <c r="D45" s="29"/>
      <c r="E45" s="30"/>
      <c r="F45" s="29"/>
      <c r="G45" s="72"/>
    </row>
    <row r="46" spans="1:7" s="31" customFormat="1" x14ac:dyDescent="0.25">
      <c r="A46" s="29"/>
      <c r="B46" s="29"/>
      <c r="C46" s="29"/>
      <c r="D46" s="29"/>
      <c r="E46" s="30"/>
      <c r="F46" s="29"/>
      <c r="G46" s="72"/>
    </row>
    <row r="47" spans="1:7" s="31" customFormat="1" x14ac:dyDescent="0.25">
      <c r="A47" s="29"/>
      <c r="B47" s="29"/>
      <c r="C47" s="29"/>
      <c r="D47" s="29"/>
      <c r="E47" s="30"/>
      <c r="F47" s="29"/>
      <c r="G47" s="72"/>
    </row>
    <row r="48" spans="1:7" s="31" customFormat="1" x14ac:dyDescent="0.25">
      <c r="A48" s="29"/>
      <c r="B48" s="29"/>
      <c r="C48" s="29"/>
      <c r="D48" s="29"/>
      <c r="E48" s="30"/>
      <c r="F48" s="29"/>
      <c r="G48" s="72"/>
    </row>
    <row r="49" spans="1:7" s="31" customFormat="1" x14ac:dyDescent="0.25">
      <c r="A49" s="29"/>
      <c r="B49" s="29"/>
      <c r="C49" s="29"/>
      <c r="D49" s="29"/>
      <c r="E49" s="30"/>
      <c r="F49" s="29"/>
      <c r="G49" s="72"/>
    </row>
    <row r="50" spans="1:7" s="31" customFormat="1" x14ac:dyDescent="0.25">
      <c r="A50" s="29"/>
      <c r="B50" s="29"/>
      <c r="C50" s="29"/>
      <c r="D50" s="29"/>
      <c r="E50" s="30"/>
      <c r="F50" s="29"/>
      <c r="G50" s="72"/>
    </row>
    <row r="51" spans="1:7" s="31" customFormat="1" x14ac:dyDescent="0.25">
      <c r="A51" s="29"/>
      <c r="B51" s="29"/>
      <c r="C51" s="29"/>
      <c r="D51" s="29"/>
      <c r="E51" s="30"/>
      <c r="F51" s="29"/>
      <c r="G51" s="72"/>
    </row>
    <row r="52" spans="1:7" s="31" customFormat="1" x14ac:dyDescent="0.25">
      <c r="A52" s="29"/>
      <c r="B52" s="29"/>
      <c r="C52" s="29"/>
      <c r="D52" s="29"/>
      <c r="E52" s="30"/>
      <c r="F52" s="29"/>
      <c r="G52" s="72"/>
    </row>
    <row r="53" spans="1:7" s="31" customFormat="1" x14ac:dyDescent="0.25">
      <c r="A53" s="29"/>
      <c r="B53" s="29"/>
      <c r="C53" s="29"/>
      <c r="D53" s="29"/>
      <c r="E53" s="30"/>
      <c r="F53" s="29"/>
      <c r="G53" s="72"/>
    </row>
    <row r="54" spans="1:7" s="31" customFormat="1" x14ac:dyDescent="0.25">
      <c r="A54" s="29"/>
      <c r="B54" s="29"/>
      <c r="C54" s="29"/>
      <c r="D54" s="29"/>
      <c r="E54" s="30"/>
      <c r="F54" s="29"/>
      <c r="G54" s="72"/>
    </row>
    <row r="55" spans="1:7" s="31" customFormat="1" x14ac:dyDescent="0.25">
      <c r="A55" s="29"/>
      <c r="B55" s="29"/>
      <c r="C55" s="29"/>
      <c r="D55" s="29"/>
      <c r="E55" s="30"/>
      <c r="F55" s="29"/>
      <c r="G55" s="72"/>
    </row>
    <row r="56" spans="1:7" s="31" customFormat="1" x14ac:dyDescent="0.25">
      <c r="A56" s="29"/>
      <c r="B56" s="29"/>
      <c r="C56" s="29"/>
      <c r="D56" s="29"/>
      <c r="E56" s="30"/>
      <c r="F56" s="29"/>
      <c r="G56" s="72"/>
    </row>
    <row r="57" spans="1:7" s="31" customFormat="1" x14ac:dyDescent="0.25">
      <c r="A57" s="29"/>
      <c r="B57" s="29"/>
      <c r="C57" s="29"/>
      <c r="D57" s="29"/>
      <c r="E57" s="30"/>
      <c r="F57" s="29"/>
      <c r="G57" s="72"/>
    </row>
    <row r="58" spans="1:7" s="31" customFormat="1" x14ac:dyDescent="0.25">
      <c r="A58" s="29"/>
      <c r="B58" s="29"/>
      <c r="C58" s="29"/>
      <c r="D58" s="29"/>
      <c r="E58" s="30"/>
      <c r="F58" s="29"/>
      <c r="G58" s="72"/>
    </row>
    <row r="59" spans="1:7" x14ac:dyDescent="0.25">
      <c r="A59" s="222" t="s">
        <v>161</v>
      </c>
      <c r="B59" s="223"/>
      <c r="C59" s="223"/>
      <c r="D59" s="223"/>
      <c r="E59" s="223"/>
      <c r="F59" s="224"/>
      <c r="G59" s="81">
        <f>SUM(G42:G58)</f>
        <v>0</v>
      </c>
    </row>
    <row r="60" spans="1:7" x14ac:dyDescent="0.25">
      <c r="A60" s="218" t="s">
        <v>158</v>
      </c>
      <c r="B60" s="218"/>
      <c r="C60" s="219"/>
      <c r="D60" s="19"/>
      <c r="E60" s="19"/>
      <c r="F60" s="19"/>
      <c r="G60" s="81">
        <f>G23+G41+G59</f>
        <v>0</v>
      </c>
    </row>
  </sheetData>
  <sheetProtection formatCells="0" formatColumns="0" formatRows="0" insertColumns="0" insertRows="0" deleteColumns="0" deleteRows="0" selectLockedCells="1"/>
  <mergeCells count="6">
    <mergeCell ref="A60:C60"/>
    <mergeCell ref="B3:F3"/>
    <mergeCell ref="G3:G4"/>
    <mergeCell ref="A23:F23"/>
    <mergeCell ref="A41:F41"/>
    <mergeCell ref="A59:F5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21" t="s">
        <v>25</v>
      </c>
    </row>
    <row r="2" spans="1:1" ht="15.75" x14ac:dyDescent="0.25">
      <c r="A2" s="21" t="s">
        <v>26</v>
      </c>
    </row>
    <row r="3" spans="1:1" ht="15.75" x14ac:dyDescent="0.25">
      <c r="A3" s="21" t="s">
        <v>27</v>
      </c>
    </row>
    <row r="6" spans="1:1" ht="15.75" x14ac:dyDescent="0.25">
      <c r="A6" s="21" t="s">
        <v>37</v>
      </c>
    </row>
    <row r="7" spans="1:1" ht="15.75" x14ac:dyDescent="0.25">
      <c r="A7" s="21" t="s">
        <v>71</v>
      </c>
    </row>
    <row r="8" spans="1:1" s="15" customFormat="1" ht="15.75" x14ac:dyDescent="0.25">
      <c r="A8" s="21" t="s">
        <v>52</v>
      </c>
    </row>
    <row r="9" spans="1:1" ht="15.75" x14ac:dyDescent="0.25">
      <c r="A9" s="21" t="s">
        <v>53</v>
      </c>
    </row>
    <row r="12" spans="1:1" ht="15.75" x14ac:dyDescent="0.25">
      <c r="A12" s="21" t="s">
        <v>66</v>
      </c>
    </row>
    <row r="13" spans="1:1" ht="15.75" x14ac:dyDescent="0.25">
      <c r="A13" s="21" t="s">
        <v>67</v>
      </c>
    </row>
    <row r="14" spans="1:1" ht="15.75" x14ac:dyDescent="0.25">
      <c r="A14" s="2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7</vt:i4>
      </vt:variant>
      <vt:variant>
        <vt:lpstr>Nimega vahemikud</vt:lpstr>
      </vt:variant>
      <vt:variant>
        <vt:i4>4</vt:i4>
      </vt:variant>
    </vt:vector>
  </HeadingPairs>
  <TitlesOfParts>
    <vt:vector size="11" baseType="lpstr">
      <vt:lpstr>A. Eelarve</vt:lpstr>
      <vt:lpstr>B. Maksetaotlus</vt:lpstr>
      <vt:lpstr>C. KULUARUANDE KOOND</vt:lpstr>
      <vt:lpstr>C1. Tööjõukulud</vt:lpstr>
      <vt:lpstr>C2. Sõidu- ja lähetuskulud</vt:lpstr>
      <vt:lpstr> C3. Sihtrühmaga seotud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@@BEyEa3Alq-C9rRvPR8fWq75OIv3N</cp:lastModifiedBy>
  <dcterms:created xsi:type="dcterms:W3CDTF">2014-06-17T10:19:13Z</dcterms:created>
  <dcterms:modified xsi:type="dcterms:W3CDTF">2022-11-29T13:09:36Z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-745123496</vt:i4>
  </property>
  <property fmtid="{D5CDD505-2E9C-101B-9397-08002B2CF9AE}" pid="4" name="_EmailSubject">
    <vt:lpwstr>AMIF2021-6 Lisa 2 Projekti eelarve</vt:lpwstr>
  </property>
  <property fmtid="{D5CDD505-2E9C-101B-9397-08002B2CF9AE}" pid="5" name="_AuthorEmail">
    <vt:lpwstr>liis.paloots@sotsiaalkindlustusamet.ee</vt:lpwstr>
  </property>
  <property fmtid="{D5CDD505-2E9C-101B-9397-08002B2CF9AE}" pid="6" name="_AuthorEmailDisplayName">
    <vt:lpwstr>Liis Paloots</vt:lpwstr>
  </property>
  <property fmtid="{D5CDD505-2E9C-101B-9397-08002B2CF9AE}" pid="7" name="_ReviewingToolsShownOnce">
    <vt:lpwstr/>
  </property>
</Properties>
</file>